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le461\Desktop\LabStuff\"/>
    </mc:Choice>
  </mc:AlternateContent>
  <bookViews>
    <workbookView xWindow="120" yWindow="90" windowWidth="9375" windowHeight="67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52511"/>
</workbook>
</file>

<file path=xl/calcChain.xml><?xml version="1.0" encoding="utf-8"?>
<calcChain xmlns="http://schemas.openxmlformats.org/spreadsheetml/2006/main">
  <c r="I16" i="1" l="1"/>
  <c r="I36" i="1"/>
  <c r="M36" i="1"/>
  <c r="L36" i="1"/>
  <c r="B43" i="1"/>
  <c r="J36" i="1"/>
  <c r="K36" i="1"/>
  <c r="I32" i="1"/>
  <c r="M32" i="1" s="1"/>
  <c r="N34" i="1" s="1"/>
  <c r="I34" i="1"/>
  <c r="M34" i="1"/>
  <c r="L34" i="1"/>
  <c r="J34" i="1"/>
  <c r="K34" i="1"/>
  <c r="L32" i="1"/>
  <c r="J32" i="1"/>
  <c r="J76" i="1"/>
  <c r="J74" i="1"/>
  <c r="J72" i="1"/>
  <c r="J70" i="1"/>
  <c r="J68" i="1"/>
  <c r="J66" i="1"/>
  <c r="J64" i="1"/>
  <c r="J62" i="1"/>
  <c r="J60" i="1"/>
  <c r="I60" i="1"/>
  <c r="K60" i="1" s="1"/>
  <c r="I62" i="1"/>
  <c r="M62" i="1" s="1"/>
  <c r="K62" i="1"/>
  <c r="I64" i="1"/>
  <c r="K64" i="1"/>
  <c r="M64" i="1"/>
  <c r="I66" i="1"/>
  <c r="K66" i="1" s="1"/>
  <c r="M66" i="1"/>
  <c r="I68" i="1"/>
  <c r="M68" i="1"/>
  <c r="I70" i="1"/>
  <c r="K70" i="1" s="1"/>
  <c r="M70" i="1"/>
  <c r="N68" i="1" s="1"/>
  <c r="I72" i="1"/>
  <c r="M72" i="1"/>
  <c r="I74" i="1"/>
  <c r="K74" i="1" s="1"/>
  <c r="M74" i="1"/>
  <c r="N74" i="1" s="1"/>
  <c r="I76" i="1"/>
  <c r="M76" i="1"/>
  <c r="L76" i="1"/>
  <c r="L74" i="1"/>
  <c r="L72" i="1"/>
  <c r="K72" i="1"/>
  <c r="L70" i="1"/>
  <c r="L68" i="1"/>
  <c r="K68" i="1"/>
  <c r="L66" i="1"/>
  <c r="L64" i="1"/>
  <c r="L62" i="1"/>
  <c r="L60" i="1"/>
  <c r="I30" i="1"/>
  <c r="M30" i="1"/>
  <c r="J30" i="1"/>
  <c r="L30" i="1"/>
  <c r="I26" i="1"/>
  <c r="J26" i="1"/>
  <c r="K26" i="1"/>
  <c r="M26" i="1"/>
  <c r="I28" i="1"/>
  <c r="M28" i="1" s="1"/>
  <c r="J28" i="1"/>
  <c r="K28" i="1"/>
  <c r="L28" i="1"/>
  <c r="L26" i="1"/>
  <c r="I14" i="1"/>
  <c r="I18" i="1"/>
  <c r="J18" i="1"/>
  <c r="K18" i="1"/>
  <c r="L18" i="1"/>
  <c r="M18" i="1"/>
  <c r="J24" i="1"/>
  <c r="J22" i="1"/>
  <c r="K22" i="1" s="1"/>
  <c r="J20" i="1"/>
  <c r="I20" i="1"/>
  <c r="K20" i="1" s="1"/>
  <c r="I24" i="1"/>
  <c r="K24" i="1"/>
  <c r="I22" i="1"/>
  <c r="I12" i="1"/>
  <c r="M24" i="1"/>
  <c r="L22" i="1"/>
  <c r="M22" i="1"/>
  <c r="L20" i="1"/>
  <c r="M20" i="1"/>
  <c r="N22" i="1" s="1"/>
  <c r="L24" i="1"/>
  <c r="C41" i="1"/>
  <c r="E41" i="1"/>
  <c r="N18" i="1"/>
  <c r="K30" i="1"/>
  <c r="K76" i="1"/>
  <c r="N28" i="1" l="1"/>
  <c r="M60" i="1"/>
  <c r="N62" i="1" s="1"/>
  <c r="K32" i="1"/>
</calcChain>
</file>

<file path=xl/sharedStrings.xml><?xml version="1.0" encoding="utf-8"?>
<sst xmlns="http://schemas.openxmlformats.org/spreadsheetml/2006/main" count="154" uniqueCount="88">
  <si>
    <t>Date/Time Samples Taken:</t>
  </si>
  <si>
    <t>Page</t>
  </si>
  <si>
    <t>Samples Taken By:</t>
  </si>
  <si>
    <t>BOD (Indicate which)</t>
  </si>
  <si>
    <t>pages</t>
  </si>
  <si>
    <t>CBOD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</si>
  <si>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</si>
  <si>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</si>
  <si>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</si>
  <si>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</si>
  <si>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</si>
  <si>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</si>
  <si>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</si>
  <si>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</si>
  <si>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</si>
  <si>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</si>
  <si>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</si>
  <si>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</si>
  <si>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</si>
  <si>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</si>
  <si>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In 300-mL Bottle</t>
  </si>
  <si>
    <t xml:space="preserve">                    All DOs below in mg/L</t>
  </si>
  <si>
    <t xml:space="preserve">  BOD below in mg/L</t>
  </si>
  <si>
    <t>Sample</t>
  </si>
  <si>
    <t>pH</t>
  </si>
  <si>
    <t>Temp</t>
  </si>
  <si>
    <t>Bottle</t>
  </si>
  <si>
    <t>mLs</t>
  </si>
  <si>
    <t xml:space="preserve">             DO</t>
  </si>
  <si>
    <t>DO Drop</t>
  </si>
  <si>
    <t>Seed Corr*</t>
  </si>
  <si>
    <t>Corr DO Drop</t>
  </si>
  <si>
    <t>Dil. Factor</t>
  </si>
  <si>
    <t>Bottle BOD</t>
  </si>
  <si>
    <t>Reported</t>
  </si>
  <si>
    <t>Deg C</t>
  </si>
  <si>
    <t>#</t>
  </si>
  <si>
    <t>Seed</t>
  </si>
  <si>
    <t>Initial</t>
  </si>
  <si>
    <t>5-Day</t>
  </si>
  <si>
    <t>G-H</t>
  </si>
  <si>
    <t>SCF X F</t>
  </si>
  <si>
    <t>J-K</t>
  </si>
  <si>
    <t>300 /E</t>
  </si>
  <si>
    <t>L X M</t>
  </si>
  <si>
    <t xml:space="preserve">BOD </t>
  </si>
  <si>
    <t>(see Note #1)</t>
  </si>
  <si>
    <t>Seed Control</t>
  </si>
  <si>
    <t>(see Note #2)</t>
  </si>
  <si>
    <t>Standard</t>
  </si>
  <si>
    <t>* Calculation of Seed Correction Factor (SCF)</t>
  </si>
  <si>
    <t>Comments:</t>
  </si>
  <si>
    <t>Samples analyzed by:</t>
  </si>
  <si>
    <t>J ÷ F for Seed Control =</t>
  </si>
  <si>
    <t>mg/L ÷</t>
  </si>
  <si>
    <t>mL seed</t>
  </si>
  <si>
    <t>Date/Time initial DO:</t>
  </si>
  <si>
    <t>SCF =</t>
  </si>
  <si>
    <t>mg/L DO per mL seed</t>
  </si>
  <si>
    <t>Date/Time final DO</t>
  </si>
  <si>
    <t>Checked by/date:</t>
  </si>
  <si>
    <t>Blank #1</t>
  </si>
  <si>
    <t>Blank #2</t>
  </si>
  <si>
    <t>(G/GA)</t>
  </si>
  <si>
    <t xml:space="preserve">         </t>
  </si>
  <si>
    <t>(Note #3)</t>
  </si>
  <si>
    <r>
      <t xml:space="preserve">Date Sample Taken:  ___________                                                                          </t>
    </r>
    <r>
      <rPr>
        <sz val="16"/>
        <rFont val="Arial"/>
        <family val="2"/>
      </rPr>
      <t>Continuation Sheet</t>
    </r>
  </si>
  <si>
    <t>Page 2</t>
  </si>
  <si>
    <t>Sample 1, Dilution 1</t>
  </si>
  <si>
    <t>Sample 1, Dilution 2</t>
  </si>
  <si>
    <t>Sample 1, Dilution 3</t>
  </si>
  <si>
    <t>Sample 2, Dilution 1</t>
  </si>
  <si>
    <t>Sample 2, Dilution 2</t>
  </si>
  <si>
    <t>Sample 2, Dilution 3</t>
  </si>
  <si>
    <t>Sample 4, Dilution 1</t>
  </si>
  <si>
    <t>Sample 4, Dilution 2</t>
  </si>
  <si>
    <t>Sample 4, Dilution 3</t>
  </si>
  <si>
    <t>Sample 5, Dilution 1</t>
  </si>
  <si>
    <t>Sample 5, Dilution 2</t>
  </si>
  <si>
    <t>Sample 5, Dilution 3</t>
  </si>
  <si>
    <t>Sample 6, Dilution 1</t>
  </si>
  <si>
    <t>Sample 6, Dilution 2</t>
  </si>
  <si>
    <t>Sample 6, Dilution 3</t>
  </si>
  <si>
    <r>
      <t>Note #3</t>
    </r>
    <r>
      <rPr>
        <sz val="10"/>
        <rFont val="Arial"/>
      </rPr>
      <t xml:space="preserve"> - Use enough seed to make seed correction 0.6 to 1.0 mg/L</t>
    </r>
  </si>
  <si>
    <r>
      <t>Note #1</t>
    </r>
    <r>
      <rPr>
        <sz val="9"/>
        <rFont val="Arial"/>
        <family val="2"/>
      </rPr>
      <t xml:space="preserve"> - QC Test - DO depletion should be &lt;0.2 mg/L</t>
    </r>
  </si>
  <si>
    <r>
      <t>Note #2</t>
    </r>
    <r>
      <rPr>
        <sz val="9"/>
        <rFont val="Arial"/>
        <family val="2"/>
      </rPr>
      <t xml:space="preserve"> - Use enough seed to make DO drop at least 2.0 mg/L</t>
    </r>
  </si>
  <si>
    <r>
      <t>Note #3</t>
    </r>
    <r>
      <rPr>
        <sz val="9"/>
        <rFont val="Arial"/>
        <family val="2"/>
      </rPr>
      <t xml:space="preserve"> - Use enough seed to make seed correction 0.6 to 1.0 mg/L</t>
    </r>
  </si>
  <si>
    <t>BOD BENCH SHEET (BOTTLE METHOD)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</si>
</sst>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</font>
    <font>
      <sz val="14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indexed="42"/>
      <name val="Arial"/>
    </font>
    <font>
      <sz val="8"/>
      <color indexed="10"/>
      <name val="Arial"/>
      <family val="2"/>
    </font>
    <font>
      <sz val="9"/>
      <name val="Arial"/>
    </font>
    <font>
      <sz val="9"/>
      <name val="Arial"/>
      <family val="2"/>
    </font>
    <font>
      <sz val="9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Fill="0" applyBorder="0" applyProtection="0"/>
  </cellStyleXfs>
  <cellXfs count="16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164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/>
    <xf numFmtId="0" fontId="0" fillId="2" borderId="0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5" fillId="2" borderId="14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2" fillId="2" borderId="16" xfId="0" applyFont="1" applyFill="1" applyBorder="1"/>
    <xf numFmtId="0" fontId="0" fillId="2" borderId="18" xfId="0" applyFill="1" applyBorder="1"/>
    <xf numFmtId="0" fontId="4" fillId="2" borderId="19" xfId="0" applyFont="1" applyFill="1" applyBorder="1"/>
    <xf numFmtId="0" fontId="0" fillId="2" borderId="0" xfId="0" applyFill="1" applyBorder="1" applyAlignment="1">
      <alignment horizontal="right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0" fontId="1" fillId="2" borderId="21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4" fillId="2" borderId="29" xfId="0" applyFont="1" applyFill="1" applyBorder="1"/>
    <xf numFmtId="0" fontId="1" fillId="2" borderId="22" xfId="0" applyFont="1" applyFill="1" applyBorder="1" applyAlignment="1">
      <alignment horizontal="right"/>
    </xf>
    <xf numFmtId="0" fontId="0" fillId="2" borderId="1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6" fillId="0" borderId="15" xfId="0" applyFont="1" applyBorder="1" applyAlignment="1"/>
    <xf numFmtId="0" fontId="7" fillId="0" borderId="16" xfId="0" applyFont="1" applyBorder="1" applyAlignment="1"/>
    <xf numFmtId="0" fontId="0" fillId="0" borderId="18" xfId="0" applyBorder="1"/>
    <xf numFmtId="0" fontId="0" fillId="4" borderId="24" xfId="0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0" fillId="4" borderId="33" xfId="0" applyNumberForma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27" xfId="0" applyNumberForma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5" borderId="33" xfId="0" applyNumberForma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6" borderId="33" xfId="0" applyNumberFormat="1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27" xfId="0" applyNumberForma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164" fontId="0" fillId="5" borderId="27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0" fillId="7" borderId="24" xfId="0" applyFill="1" applyBorder="1"/>
    <xf numFmtId="0" fontId="0" fillId="7" borderId="3" xfId="0" applyFill="1" applyBorder="1"/>
    <xf numFmtId="0" fontId="0" fillId="7" borderId="9" xfId="0" applyFill="1" applyBorder="1"/>
    <xf numFmtId="0" fontId="0" fillId="7" borderId="25" xfId="0" applyFill="1" applyBorder="1"/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/>
    <xf numFmtId="0" fontId="0" fillId="7" borderId="5" xfId="0" applyFill="1" applyBorder="1" applyAlignment="1">
      <alignment horizontal="center"/>
    </xf>
    <xf numFmtId="0" fontId="0" fillId="7" borderId="5" xfId="0" applyFill="1" applyBorder="1"/>
    <xf numFmtId="0" fontId="0" fillId="7" borderId="29" xfId="0" applyFill="1" applyBorder="1"/>
    <xf numFmtId="0" fontId="0" fillId="7" borderId="4" xfId="0" applyFill="1" applyBorder="1"/>
    <xf numFmtId="0" fontId="0" fillId="7" borderId="28" xfId="0" applyFill="1" applyBorder="1"/>
    <xf numFmtId="0" fontId="0" fillId="7" borderId="27" xfId="0" applyFill="1" applyBorder="1"/>
    <xf numFmtId="0" fontId="0" fillId="0" borderId="31" xfId="0" applyBorder="1"/>
    <xf numFmtId="0" fontId="0" fillId="0" borderId="32" xfId="0" applyBorder="1"/>
    <xf numFmtId="0" fontId="5" fillId="0" borderId="30" xfId="0" applyFont="1" applyBorder="1"/>
    <xf numFmtId="0" fontId="10" fillId="6" borderId="24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2" fillId="2" borderId="22" xfId="0" applyFont="1" applyFill="1" applyBorder="1"/>
    <xf numFmtId="0" fontId="10" fillId="5" borderId="24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0" xfId="0" applyFill="1"/>
    <xf numFmtId="0" fontId="0" fillId="0" borderId="0" xfId="0" applyFill="1"/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78"/>
  <sheetViews>
    <sheetView tabSelected="1" workbookViewId="0">
      <selection activeCell="F1" sqref="F1"/>
    </sheetView>
  </sheetViews>
  <sheetFormatPr defaultRowHeight="12.75" x14ac:dyDescent="0.2"/>
  <cols>
    <col min="1" max="1" width="18" customWidth="1"/>
    <col min="2" max="2" width="4.7109375" customWidth="1"/>
    <col min="3" max="4" width="5.7109375" customWidth="1"/>
    <col min="5" max="5" width="6.7109375" customWidth="1"/>
    <col min="6" max="8" width="7.7109375" customWidth="1"/>
    <col min="9" max="9" width="8.5703125" customWidth="1"/>
    <col min="10" max="10" width="9.7109375" customWidth="1"/>
    <col min="11" max="11" width="12.7109375" customWidth="1"/>
    <col min="13" max="13" width="10.7109375" customWidth="1"/>
    <col min="14" max="14" width="9.5703125" customWidth="1"/>
  </cols>
  <sheetData>
    <row r="1" spans="1:14" ht="18" x14ac:dyDescent="0.25">
      <c r="A1" s="36" t="s">
        <v>0</v>
      </c>
      <c r="B1" s="37"/>
      <c r="C1" s="37"/>
      <c r="D1" s="38"/>
      <c r="E1" s="37"/>
      <c r="F1" s="39" t="s">
        <v>87</v>
      </c>
      <c r="G1" s="37"/>
      <c r="H1" s="37"/>
      <c r="I1" s="37"/>
      <c r="J1" s="37"/>
      <c r="K1" s="37"/>
      <c r="L1" s="37"/>
      <c r="M1" s="37"/>
      <c r="N1" s="40"/>
    </row>
    <row r="2" spans="1:14" x14ac:dyDescent="0.2">
      <c r="A2" s="41"/>
      <c r="B2" s="10"/>
      <c r="C2" s="10"/>
      <c r="D2" s="9"/>
      <c r="E2" s="11"/>
      <c r="F2" s="11"/>
      <c r="G2" s="11"/>
      <c r="H2" s="11"/>
      <c r="I2" s="11"/>
      <c r="J2" s="11"/>
      <c r="K2" s="11"/>
      <c r="L2" s="42" t="s">
        <v>1</v>
      </c>
      <c r="M2" s="3">
        <v>1</v>
      </c>
      <c r="N2" s="43"/>
    </row>
    <row r="3" spans="1:14" x14ac:dyDescent="0.2">
      <c r="A3" s="44" t="s">
        <v>2</v>
      </c>
      <c r="B3" s="16"/>
      <c r="C3" s="16"/>
      <c r="D3" s="8"/>
      <c r="E3" s="11"/>
      <c r="F3" s="34"/>
      <c r="G3" s="11" t="s">
        <v>3</v>
      </c>
      <c r="H3" s="11"/>
      <c r="I3" s="11"/>
      <c r="J3" s="11"/>
      <c r="K3" s="11"/>
      <c r="L3" s="42" t="s">
        <v>64</v>
      </c>
      <c r="M3" s="33"/>
      <c r="N3" s="43" t="s">
        <v>4</v>
      </c>
    </row>
    <row r="4" spans="1:14" x14ac:dyDescent="0.2">
      <c r="A4" s="41"/>
      <c r="B4" s="10"/>
      <c r="C4" s="10"/>
      <c r="D4" s="9"/>
      <c r="E4" s="11"/>
      <c r="F4" s="10"/>
      <c r="G4" s="11" t="s">
        <v>5</v>
      </c>
      <c r="H4" s="11"/>
      <c r="I4" s="11"/>
      <c r="J4" s="11"/>
      <c r="K4" s="11"/>
      <c r="L4" s="11"/>
      <c r="M4" s="11"/>
      <c r="N4" s="43"/>
    </row>
    <row r="5" spans="1:14" x14ac:dyDescent="0.2">
      <c r="A5" s="45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43"/>
    </row>
    <row r="6" spans="1:14" x14ac:dyDescent="0.2">
      <c r="A6" s="46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3" t="s">
        <v>11</v>
      </c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47" t="s">
        <v>19</v>
      </c>
    </row>
    <row r="7" spans="1:14" x14ac:dyDescent="0.2">
      <c r="A7" s="4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43"/>
    </row>
    <row r="8" spans="1:14" x14ac:dyDescent="0.2">
      <c r="A8" s="45"/>
      <c r="B8" s="11"/>
      <c r="C8" s="11"/>
      <c r="D8" s="11"/>
      <c r="E8" s="12" t="s">
        <v>20</v>
      </c>
      <c r="F8" s="13"/>
      <c r="G8" s="12" t="s">
        <v>21</v>
      </c>
      <c r="H8" s="14"/>
      <c r="I8" s="14"/>
      <c r="J8" s="14"/>
      <c r="K8" s="13"/>
      <c r="L8" s="11"/>
      <c r="M8" s="12" t="s">
        <v>22</v>
      </c>
      <c r="N8" s="48"/>
    </row>
    <row r="9" spans="1:14" x14ac:dyDescent="0.2">
      <c r="A9" s="49" t="s">
        <v>23</v>
      </c>
      <c r="B9" s="5" t="s">
        <v>24</v>
      </c>
      <c r="C9" s="5" t="s">
        <v>25</v>
      </c>
      <c r="D9" s="5" t="s">
        <v>26</v>
      </c>
      <c r="E9" s="5" t="s">
        <v>27</v>
      </c>
      <c r="F9" s="5" t="s">
        <v>27</v>
      </c>
      <c r="G9" s="12" t="s">
        <v>28</v>
      </c>
      <c r="H9" s="13"/>
      <c r="I9" s="5" t="s">
        <v>29</v>
      </c>
      <c r="J9" s="5" t="s">
        <v>30</v>
      </c>
      <c r="K9" s="5" t="s">
        <v>31</v>
      </c>
      <c r="L9" s="5" t="s">
        <v>32</v>
      </c>
      <c r="M9" s="5" t="s">
        <v>33</v>
      </c>
      <c r="N9" s="50" t="s">
        <v>34</v>
      </c>
    </row>
    <row r="10" spans="1:14" x14ac:dyDescent="0.2">
      <c r="A10" s="51"/>
      <c r="B10" s="1"/>
      <c r="C10" s="1" t="s">
        <v>35</v>
      </c>
      <c r="D10" s="2" t="s">
        <v>36</v>
      </c>
      <c r="E10" s="2" t="s">
        <v>23</v>
      </c>
      <c r="F10" s="2" t="s">
        <v>37</v>
      </c>
      <c r="G10" s="15" t="s">
        <v>38</v>
      </c>
      <c r="H10" s="15" t="s">
        <v>39</v>
      </c>
      <c r="I10" s="2" t="s">
        <v>40</v>
      </c>
      <c r="J10" s="2" t="s">
        <v>41</v>
      </c>
      <c r="K10" s="2" t="s">
        <v>42</v>
      </c>
      <c r="L10" s="2" t="s">
        <v>43</v>
      </c>
      <c r="M10" s="2" t="s">
        <v>44</v>
      </c>
      <c r="N10" s="52" t="s">
        <v>45</v>
      </c>
    </row>
    <row r="11" spans="1:14" x14ac:dyDescent="0.2">
      <c r="A11" s="119"/>
      <c r="B11" s="120"/>
      <c r="C11" s="120"/>
      <c r="D11" s="121"/>
      <c r="E11" s="120"/>
      <c r="F11" s="120"/>
      <c r="G11" s="120"/>
      <c r="H11" s="120"/>
      <c r="I11" s="120"/>
      <c r="J11" s="120"/>
      <c r="K11" s="120"/>
      <c r="L11" s="120"/>
      <c r="M11" s="120"/>
      <c r="N11" s="122"/>
    </row>
    <row r="12" spans="1:14" ht="12.2" customHeight="1" x14ac:dyDescent="0.2">
      <c r="A12" s="49" t="s">
        <v>61</v>
      </c>
      <c r="B12" s="123"/>
      <c r="C12" s="25"/>
      <c r="D12" s="53"/>
      <c r="E12" s="123"/>
      <c r="F12" s="125"/>
      <c r="G12" s="147"/>
      <c r="H12" s="148"/>
      <c r="I12" s="149" t="str">
        <f>IF(AND(G12&gt;0,H12&gt;0),G12-H12,"")</f>
        <v/>
      </c>
      <c r="J12" s="130"/>
      <c r="K12" s="130"/>
      <c r="L12" s="130"/>
      <c r="M12" s="130"/>
      <c r="N12" s="131"/>
    </row>
    <row r="13" spans="1:14" ht="12.2" customHeight="1" x14ac:dyDescent="0.2">
      <c r="A13" s="118" t="s">
        <v>46</v>
      </c>
      <c r="B13" s="124"/>
      <c r="C13" s="27"/>
      <c r="D13" s="28"/>
      <c r="E13" s="126"/>
      <c r="F13" s="127"/>
      <c r="G13" s="150"/>
      <c r="H13" s="151"/>
      <c r="I13" s="152"/>
      <c r="J13" s="128"/>
      <c r="K13" s="128"/>
      <c r="L13" s="128"/>
      <c r="M13" s="128"/>
      <c r="N13" s="129"/>
    </row>
    <row r="14" spans="1:14" ht="12.2" customHeight="1" x14ac:dyDescent="0.2">
      <c r="A14" s="49" t="s">
        <v>62</v>
      </c>
      <c r="B14" s="123"/>
      <c r="C14" s="25"/>
      <c r="D14" s="53"/>
      <c r="E14" s="123"/>
      <c r="F14" s="125"/>
      <c r="G14" s="147"/>
      <c r="H14" s="148"/>
      <c r="I14" s="149" t="str">
        <f>IF(AND(G14&gt;0,H14&gt;0),G14-H14,"")</f>
        <v/>
      </c>
      <c r="J14" s="130"/>
      <c r="K14" s="130"/>
      <c r="L14" s="130"/>
      <c r="M14" s="130"/>
      <c r="N14" s="131"/>
    </row>
    <row r="15" spans="1:14" ht="12.2" customHeight="1" x14ac:dyDescent="0.2">
      <c r="A15" s="118" t="s">
        <v>46</v>
      </c>
      <c r="B15" s="124"/>
      <c r="C15" s="27"/>
      <c r="D15" s="28"/>
      <c r="E15" s="126"/>
      <c r="F15" s="127"/>
      <c r="G15" s="153"/>
      <c r="H15" s="154"/>
      <c r="I15" s="152"/>
      <c r="J15" s="128"/>
      <c r="K15" s="128"/>
      <c r="L15" s="128"/>
      <c r="M15" s="128"/>
      <c r="N15" s="129"/>
    </row>
    <row r="16" spans="1:14" ht="12.2" customHeight="1" x14ac:dyDescent="0.2">
      <c r="A16" s="49" t="s">
        <v>47</v>
      </c>
      <c r="B16" s="25"/>
      <c r="C16" s="25"/>
      <c r="D16" s="29"/>
      <c r="E16" s="123"/>
      <c r="F16" s="30"/>
      <c r="G16" s="147"/>
      <c r="H16" s="147"/>
      <c r="I16" s="149" t="str">
        <f>IF(AND(G16&gt;0,H16&gt;0),G16-H16,"")</f>
        <v/>
      </c>
      <c r="J16" s="120"/>
      <c r="K16" s="120"/>
      <c r="L16" s="120"/>
      <c r="M16" s="120"/>
      <c r="N16" s="122"/>
    </row>
    <row r="17" spans="1:104" ht="12.2" customHeight="1" x14ac:dyDescent="0.2">
      <c r="A17" s="118" t="s">
        <v>48</v>
      </c>
      <c r="B17" s="26"/>
      <c r="C17" s="27"/>
      <c r="D17" s="28"/>
      <c r="E17" s="124"/>
      <c r="F17" s="1"/>
      <c r="G17" s="153"/>
      <c r="H17" s="153"/>
      <c r="I17" s="152"/>
      <c r="J17" s="126"/>
      <c r="K17" s="126"/>
      <c r="L17" s="126"/>
      <c r="M17" s="126"/>
      <c r="N17" s="132"/>
    </row>
    <row r="18" spans="1:104" ht="12.2" customHeight="1" x14ac:dyDescent="0.2">
      <c r="A18" s="49" t="s">
        <v>49</v>
      </c>
      <c r="B18" s="25"/>
      <c r="C18" s="25"/>
      <c r="D18" s="29"/>
      <c r="E18" s="30"/>
      <c r="F18" s="30"/>
      <c r="G18" s="147"/>
      <c r="H18" s="147"/>
      <c r="I18" s="149" t="str">
        <f>IF(AND(G18&gt;0,H18&gt;0),G18-H18,"")</f>
        <v/>
      </c>
      <c r="J18" s="24">
        <f>B$43*F18</f>
        <v>0</v>
      </c>
      <c r="K18" s="24" t="e">
        <f>IF(I18&gt;0,I18-J18,"")</f>
        <v>#VALUE!</v>
      </c>
      <c r="L18" s="6">
        <f>IF(E18&gt;0,300/E18,0)</f>
        <v>0</v>
      </c>
      <c r="M18" s="4" t="str">
        <f>IF(AND(I18&gt;=2,H18&gt;=1),L18*K18,"INVALID")</f>
        <v>INVALID</v>
      </c>
      <c r="N18" s="55" t="str">
        <f>M18</f>
        <v>INVALID</v>
      </c>
    </row>
    <row r="19" spans="1:104" ht="12.2" customHeight="1" x14ac:dyDescent="0.2">
      <c r="A19" s="54" t="s">
        <v>63</v>
      </c>
      <c r="B19" s="26"/>
      <c r="C19" s="27"/>
      <c r="D19" s="27"/>
      <c r="E19" s="28"/>
      <c r="F19" s="117" t="s">
        <v>65</v>
      </c>
      <c r="G19" s="150"/>
      <c r="H19" s="150"/>
      <c r="I19" s="152"/>
      <c r="J19" s="2"/>
      <c r="K19" s="2"/>
      <c r="L19" s="7"/>
      <c r="M19" s="7"/>
      <c r="N19" s="56"/>
    </row>
    <row r="20" spans="1:104" ht="12.2" customHeight="1" x14ac:dyDescent="0.2">
      <c r="A20" s="136" t="s">
        <v>68</v>
      </c>
      <c r="B20" s="97"/>
      <c r="C20" s="97"/>
      <c r="D20" s="98"/>
      <c r="E20" s="30"/>
      <c r="F20" s="114"/>
      <c r="G20" s="147"/>
      <c r="H20" s="147"/>
      <c r="I20" s="155" t="str">
        <f>IF(AND(G20&gt;0,H20&gt;0),G20-H20,"")</f>
        <v/>
      </c>
      <c r="J20" s="100">
        <f>B$43*F20</f>
        <v>0</v>
      </c>
      <c r="K20" s="100" t="e">
        <f>I20-J20</f>
        <v>#VALUE!</v>
      </c>
      <c r="L20" s="101">
        <f>IF(E20&gt;0,300/E20,0)</f>
        <v>0</v>
      </c>
      <c r="M20" s="101">
        <f>IF(AND(I20&gt;=2,H20&gt;=1),L20*K20,0)</f>
        <v>0</v>
      </c>
      <c r="N20" s="102"/>
    </row>
    <row r="21" spans="1:104" ht="12.2" customHeight="1" x14ac:dyDescent="0.2">
      <c r="A21" s="137"/>
      <c r="B21" s="104"/>
      <c r="C21" s="105"/>
      <c r="D21" s="105"/>
      <c r="E21" s="105"/>
      <c r="F21" s="113" t="s">
        <v>65</v>
      </c>
      <c r="G21" s="156"/>
      <c r="H21" s="156"/>
      <c r="I21" s="157"/>
      <c r="J21" s="107"/>
      <c r="K21" s="107"/>
      <c r="L21" s="108"/>
      <c r="M21" s="108"/>
      <c r="N21" s="102"/>
    </row>
    <row r="22" spans="1:104" ht="12.2" customHeight="1" x14ac:dyDescent="0.2">
      <c r="A22" s="136" t="s">
        <v>69</v>
      </c>
      <c r="B22" s="97"/>
      <c r="C22" s="97"/>
      <c r="D22" s="98"/>
      <c r="E22" s="30"/>
      <c r="F22" s="114"/>
      <c r="G22" s="147"/>
      <c r="H22" s="147"/>
      <c r="I22" s="155" t="str">
        <f>IF(AND(G22&gt;0,H22&gt;0),G22-H22,"")</f>
        <v/>
      </c>
      <c r="J22" s="100">
        <f>B$43*F22</f>
        <v>0</v>
      </c>
      <c r="K22" s="100" t="e">
        <f>IF(I22&gt;0,I22-J22,"")</f>
        <v>#VALUE!</v>
      </c>
      <c r="L22" s="101">
        <f>IF(E22&gt;0,300/E22,0)</f>
        <v>0</v>
      </c>
      <c r="M22" s="101">
        <f>IF(AND(I22&gt;=2,H22&gt;=1),L22*K22,0)</f>
        <v>0</v>
      </c>
      <c r="N22" s="102" t="str">
        <f>IF(AND(M20&gt;0,M22&gt;0,M24&gt;0),M20/3+M22/3+M24/3,IF(AND(M20&gt;0,M22&gt;0),M20/2+M22/2,IF(AND(M20&gt;0,M24&gt;0),M20/2+M24/2,IF(AND(M22&gt;0,M24&gt;0),M22/2+M24/2,IF(M20&gt;0,M20,IF(M22&gt;0,M22,IF(M24&gt;0,M24,"INVALID")))))))</f>
        <v>INVALID</v>
      </c>
    </row>
    <row r="23" spans="1:104" ht="12.2" customHeight="1" x14ac:dyDescent="0.2">
      <c r="A23" s="137"/>
      <c r="B23" s="104"/>
      <c r="C23" s="105"/>
      <c r="D23" s="105"/>
      <c r="E23" s="105"/>
      <c r="F23" s="113" t="s">
        <v>65</v>
      </c>
      <c r="G23" s="156"/>
      <c r="H23" s="156"/>
      <c r="I23" s="157"/>
      <c r="J23" s="107"/>
      <c r="K23" s="107"/>
      <c r="L23" s="108"/>
      <c r="M23" s="108"/>
      <c r="N23" s="102"/>
    </row>
    <row r="24" spans="1:104" ht="12.2" customHeight="1" x14ac:dyDescent="0.2">
      <c r="A24" s="136" t="s">
        <v>70</v>
      </c>
      <c r="B24" s="97"/>
      <c r="C24" s="97"/>
      <c r="D24" s="98"/>
      <c r="E24" s="30"/>
      <c r="F24" s="114"/>
      <c r="G24" s="147"/>
      <c r="H24" s="147"/>
      <c r="I24" s="155" t="str">
        <f>IF(AND(G24&gt;0,H24&gt;0),G24-H24,"")</f>
        <v/>
      </c>
      <c r="J24" s="100">
        <f>B$43*F24</f>
        <v>0</v>
      </c>
      <c r="K24" s="100" t="e">
        <f>IF(I24&gt;0,I24-J24,"")</f>
        <v>#VALUE!</v>
      </c>
      <c r="L24" s="101">
        <f>IF(E24&gt;0,300/E24,0)</f>
        <v>0</v>
      </c>
      <c r="M24" s="101">
        <f>IF(AND(I24&gt;=2,H24&gt;=1),L24*K24,0)</f>
        <v>0</v>
      </c>
      <c r="N24" s="102"/>
    </row>
    <row r="25" spans="1:104" ht="12.2" customHeight="1" x14ac:dyDescent="0.2">
      <c r="A25" s="137"/>
      <c r="B25" s="104"/>
      <c r="C25" s="105"/>
      <c r="D25" s="105"/>
      <c r="E25" s="105"/>
      <c r="F25" s="113" t="s">
        <v>65</v>
      </c>
      <c r="G25" s="156"/>
      <c r="H25" s="156"/>
      <c r="I25" s="157"/>
      <c r="J25" s="107"/>
      <c r="K25" s="107"/>
      <c r="L25" s="108"/>
      <c r="M25" s="108"/>
      <c r="N25" s="109"/>
    </row>
    <row r="26" spans="1:104" ht="12.2" customHeight="1" x14ac:dyDescent="0.2">
      <c r="A26" s="138" t="s">
        <v>71</v>
      </c>
      <c r="B26" s="70"/>
      <c r="C26" s="70"/>
      <c r="D26" s="71"/>
      <c r="E26" s="30"/>
      <c r="F26" s="114"/>
      <c r="G26" s="147"/>
      <c r="H26" s="147"/>
      <c r="I26" s="158" t="str">
        <f>IF(AND(G26&gt;0,H26&gt;0),G26-H26,"")</f>
        <v/>
      </c>
      <c r="J26" s="73">
        <f>B$43*F26</f>
        <v>0</v>
      </c>
      <c r="K26" s="73" t="e">
        <f>I26-J26</f>
        <v>#VALUE!</v>
      </c>
      <c r="L26" s="74">
        <f>IF(E26&gt;0,300/E26,0)</f>
        <v>0</v>
      </c>
      <c r="M26" s="74">
        <f>IF(AND(I26&gt;=2,H26&gt;=1),L26*K26,0)</f>
        <v>0</v>
      </c>
      <c r="N26" s="75"/>
    </row>
    <row r="27" spans="1:104" ht="12.2" customHeight="1" x14ac:dyDescent="0.2">
      <c r="A27" s="139"/>
      <c r="B27" s="77"/>
      <c r="C27" s="78"/>
      <c r="D27" s="78"/>
      <c r="E27" s="78"/>
      <c r="F27" s="115" t="s">
        <v>65</v>
      </c>
      <c r="G27" s="159"/>
      <c r="H27" s="159"/>
      <c r="I27" s="160"/>
      <c r="J27" s="80"/>
      <c r="K27" s="80"/>
      <c r="L27" s="81"/>
      <c r="M27" s="81"/>
      <c r="N27" s="75"/>
    </row>
    <row r="28" spans="1:104" ht="12.2" customHeight="1" x14ac:dyDescent="0.2">
      <c r="A28" s="138" t="s">
        <v>72</v>
      </c>
      <c r="B28" s="70"/>
      <c r="C28" s="70"/>
      <c r="D28" s="71"/>
      <c r="E28" s="30"/>
      <c r="F28" s="114"/>
      <c r="G28" s="147"/>
      <c r="H28" s="147"/>
      <c r="I28" s="158" t="str">
        <f>IF(AND(G28&gt;0,H28&gt;0),G28-H28,"")</f>
        <v/>
      </c>
      <c r="J28" s="73">
        <f>B$43*F28</f>
        <v>0</v>
      </c>
      <c r="K28" s="73" t="e">
        <f>IF(I28&gt;0,I28-J28,"")</f>
        <v>#VALUE!</v>
      </c>
      <c r="L28" s="74">
        <f>IF(E28&gt;0,300/E28,0)</f>
        <v>0</v>
      </c>
      <c r="M28" s="74">
        <f>IF(AND(I28&gt;=2,H28&gt;=1),L28*K28,0)</f>
        <v>0</v>
      </c>
      <c r="N28" s="75" t="str">
        <f>IF(AND(M26&gt;0,M28&gt;0,M30&gt;0),M26/3+M28/3+M30/3,IF(AND(M26&gt;0,M28&gt;0),M26/2+M28/2,IF(AND(M26&gt;0,M30&gt;0),M26/2+M30/2,IF(AND(M28&gt;0,M30&gt;0),M28/2+M30/2,IF(M26&gt;0,M26,IF(M28&gt;0,M28,IF(M30&gt;0,M30,"INVALID")))))))</f>
        <v>INVALID</v>
      </c>
    </row>
    <row r="29" spans="1:104" ht="12.2" customHeight="1" x14ac:dyDescent="0.2">
      <c r="A29" s="139"/>
      <c r="B29" s="77"/>
      <c r="C29" s="78"/>
      <c r="D29" s="78"/>
      <c r="E29" s="78"/>
      <c r="F29" s="115" t="s">
        <v>65</v>
      </c>
      <c r="G29" s="159"/>
      <c r="H29" s="159"/>
      <c r="I29" s="160"/>
      <c r="J29" s="80"/>
      <c r="K29" s="80"/>
      <c r="L29" s="81"/>
      <c r="M29" s="81"/>
      <c r="N29" s="75"/>
    </row>
    <row r="30" spans="1:104" ht="12.2" customHeight="1" x14ac:dyDescent="0.2">
      <c r="A30" s="138" t="s">
        <v>73</v>
      </c>
      <c r="B30" s="70"/>
      <c r="C30" s="70"/>
      <c r="D30" s="71"/>
      <c r="E30" s="30"/>
      <c r="F30" s="114"/>
      <c r="G30" s="147"/>
      <c r="H30" s="147"/>
      <c r="I30" s="158" t="str">
        <f>IF(AND(G30&gt;0,H30&gt;0),G30-H30,"")</f>
        <v/>
      </c>
      <c r="J30" s="73">
        <f>B$43*F30</f>
        <v>0</v>
      </c>
      <c r="K30" s="73" t="e">
        <f>IF(I30&gt;0,I30-J30,"")</f>
        <v>#VALUE!</v>
      </c>
      <c r="L30" s="74">
        <f>IF(E30&gt;0,300/E30,0)</f>
        <v>0</v>
      </c>
      <c r="M30" s="74">
        <f>IF(AND(I30&gt;=2,H30&gt;=1),L30*K30,0)</f>
        <v>0</v>
      </c>
      <c r="N30" s="75"/>
    </row>
    <row r="31" spans="1:104" ht="12.2" customHeight="1" x14ac:dyDescent="0.2">
      <c r="A31" s="139"/>
      <c r="B31" s="81"/>
      <c r="C31" s="80"/>
      <c r="D31" s="80"/>
      <c r="E31" s="80"/>
      <c r="F31" s="115" t="s">
        <v>65</v>
      </c>
      <c r="G31" s="161"/>
      <c r="H31" s="161"/>
      <c r="I31" s="160"/>
      <c r="J31" s="80"/>
      <c r="K31" s="80"/>
      <c r="L31" s="81"/>
      <c r="M31" s="81"/>
      <c r="N31" s="82"/>
    </row>
    <row r="32" spans="1:104" s="145" customFormat="1" ht="12.2" customHeight="1" x14ac:dyDescent="0.2">
      <c r="A32" s="142" t="s">
        <v>71</v>
      </c>
      <c r="B32" s="143"/>
      <c r="C32" s="143"/>
      <c r="D32" s="144"/>
      <c r="E32" s="30"/>
      <c r="F32" s="114"/>
      <c r="G32" s="147"/>
      <c r="H32" s="147"/>
      <c r="I32" s="162" t="str">
        <f>IF(AND(G32&gt;0,H32&gt;0),G32-H32,"")</f>
        <v/>
      </c>
      <c r="J32" s="86">
        <f>B$43*F32</f>
        <v>0</v>
      </c>
      <c r="K32" s="86" t="e">
        <f>I32-J32</f>
        <v>#VALUE!</v>
      </c>
      <c r="L32" s="87">
        <f>IF(E32&gt;0,300/E32,0)</f>
        <v>0</v>
      </c>
      <c r="M32" s="87">
        <f>IF(AND(I32&gt;=2,H32&gt;=1),L32*K32,0)</f>
        <v>0</v>
      </c>
      <c r="N32" s="88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</row>
    <row r="33" spans="1:104" s="145" customFormat="1" ht="12.2" customHeight="1" x14ac:dyDescent="0.2">
      <c r="A33" s="140"/>
      <c r="B33" s="92"/>
      <c r="C33" s="91"/>
      <c r="D33" s="91"/>
      <c r="E33" s="91"/>
      <c r="F33" s="116" t="s">
        <v>65</v>
      </c>
      <c r="G33" s="163"/>
      <c r="H33" s="163"/>
      <c r="I33" s="164"/>
      <c r="J33" s="94"/>
      <c r="K33" s="94"/>
      <c r="L33" s="95"/>
      <c r="M33" s="95"/>
      <c r="N33" s="88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</row>
    <row r="34" spans="1:104" s="145" customFormat="1" ht="12.2" customHeight="1" x14ac:dyDescent="0.2">
      <c r="A34" s="142" t="s">
        <v>72</v>
      </c>
      <c r="B34" s="143"/>
      <c r="C34" s="143"/>
      <c r="D34" s="144"/>
      <c r="E34" s="30"/>
      <c r="F34" s="114"/>
      <c r="G34" s="147"/>
      <c r="H34" s="147"/>
      <c r="I34" s="162" t="str">
        <f>IF(AND(G34&gt;0,H34&gt;0),G34-H34,"")</f>
        <v/>
      </c>
      <c r="J34" s="86">
        <f>B$43*F34</f>
        <v>0</v>
      </c>
      <c r="K34" s="86" t="e">
        <f>IF(I34&gt;0,I34-J34,"")</f>
        <v>#VALUE!</v>
      </c>
      <c r="L34" s="87">
        <f>IF(E34&gt;0,300/E34,0)</f>
        <v>0</v>
      </c>
      <c r="M34" s="87">
        <f>IF(AND(I34&gt;=2,H34&gt;=1),L34*K34,0)</f>
        <v>0</v>
      </c>
      <c r="N34" s="88" t="str">
        <f>IF(AND(M32&gt;0,M34&gt;0,M36&gt;0),M32/3+M34/3+M36/3,IF(AND(M32&gt;0,M34&gt;0),M32/2+M34/2,IF(AND(M32&gt;0,M36&gt;0),M32/2+M36/2,IF(AND(M34&gt;0,M36&gt;0),M34/2+M36/2,IF(M32&gt;0,M32,IF(M34&gt;0,M34,IF(M36&gt;0,M36,"INVALID")))))))</f>
        <v>INVALID</v>
      </c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</row>
    <row r="35" spans="1:104" s="145" customFormat="1" ht="12.2" customHeight="1" x14ac:dyDescent="0.2">
      <c r="A35" s="140"/>
      <c r="B35" s="92"/>
      <c r="C35" s="91"/>
      <c r="D35" s="91"/>
      <c r="E35" s="91"/>
      <c r="F35" s="116" t="s">
        <v>65</v>
      </c>
      <c r="G35" s="163"/>
      <c r="H35" s="163"/>
      <c r="I35" s="164"/>
      <c r="J35" s="94"/>
      <c r="K35" s="94"/>
      <c r="L35" s="95"/>
      <c r="M35" s="95"/>
      <c r="N35" s="88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</row>
    <row r="36" spans="1:104" s="145" customFormat="1" ht="12.2" customHeight="1" x14ac:dyDescent="0.2">
      <c r="A36" s="142" t="s">
        <v>73</v>
      </c>
      <c r="B36" s="143"/>
      <c r="C36" s="143"/>
      <c r="D36" s="144"/>
      <c r="E36" s="30"/>
      <c r="F36" s="114"/>
      <c r="G36" s="147"/>
      <c r="H36" s="147"/>
      <c r="I36" s="162" t="str">
        <f>IF(AND(G36&gt;0,H36&gt;0),G36-H36,"")</f>
        <v/>
      </c>
      <c r="J36" s="86">
        <f>B$43*F36</f>
        <v>0</v>
      </c>
      <c r="K36" s="86" t="e">
        <f>IF(I36&gt;0,I36-J36,"")</f>
        <v>#VALUE!</v>
      </c>
      <c r="L36" s="87">
        <f>IF(E36&gt;0,300/E36,0)</f>
        <v>0</v>
      </c>
      <c r="M36" s="87">
        <f>IF(AND(I36&gt;=2,H36&gt;=1),L36*K36,0)</f>
        <v>0</v>
      </c>
      <c r="N36" s="88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</row>
    <row r="37" spans="1:104" s="145" customFormat="1" ht="12.2" customHeight="1" x14ac:dyDescent="0.2">
      <c r="A37" s="140"/>
      <c r="B37" s="95"/>
      <c r="C37" s="94"/>
      <c r="D37" s="94"/>
      <c r="E37" s="94"/>
      <c r="F37" s="116" t="s">
        <v>65</v>
      </c>
      <c r="G37" s="165"/>
      <c r="H37" s="165"/>
      <c r="I37" s="164"/>
      <c r="J37" s="94"/>
      <c r="K37" s="94"/>
      <c r="L37" s="95"/>
      <c r="M37" s="95"/>
      <c r="N37" s="112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</row>
    <row r="38" spans="1:104" x14ac:dyDescent="0.2">
      <c r="A38" s="4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43"/>
    </row>
    <row r="39" spans="1:104" x14ac:dyDescent="0.2">
      <c r="A39" s="57" t="s">
        <v>50</v>
      </c>
      <c r="B39" s="16"/>
      <c r="C39" s="16"/>
      <c r="D39" s="16"/>
      <c r="E39" s="16"/>
      <c r="F39" s="8"/>
      <c r="G39" s="11"/>
      <c r="H39" s="17" t="s">
        <v>51</v>
      </c>
      <c r="I39" s="16"/>
      <c r="J39" s="16"/>
      <c r="K39" s="18"/>
      <c r="L39" s="11"/>
      <c r="M39" s="17" t="s">
        <v>52</v>
      </c>
      <c r="N39" s="58"/>
    </row>
    <row r="40" spans="1:104" x14ac:dyDescent="0.2">
      <c r="A40" s="45"/>
      <c r="B40" s="11"/>
      <c r="C40" s="11"/>
      <c r="D40" s="11"/>
      <c r="E40" s="11"/>
      <c r="F40" s="20"/>
      <c r="G40" s="11"/>
      <c r="H40" s="19"/>
      <c r="I40" s="11"/>
      <c r="J40" s="11"/>
      <c r="K40" s="21"/>
      <c r="L40" s="11"/>
      <c r="M40" s="35"/>
      <c r="N40" s="59"/>
    </row>
    <row r="41" spans="1:104" x14ac:dyDescent="0.2">
      <c r="A41" s="45" t="s">
        <v>53</v>
      </c>
      <c r="B41" s="11"/>
      <c r="C41" s="3" t="str">
        <f>(I16)</f>
        <v/>
      </c>
      <c r="D41" s="23" t="s">
        <v>54</v>
      </c>
      <c r="E41" s="3">
        <f>(F16)</f>
        <v>0</v>
      </c>
      <c r="F41" s="20" t="s">
        <v>55</v>
      </c>
      <c r="G41" s="11"/>
      <c r="H41" s="19"/>
      <c r="I41" s="11"/>
      <c r="J41" s="11"/>
      <c r="K41" s="20"/>
      <c r="L41" s="11"/>
      <c r="M41" s="17" t="s">
        <v>56</v>
      </c>
      <c r="N41" s="58"/>
    </row>
    <row r="42" spans="1:104" x14ac:dyDescent="0.2">
      <c r="A42" s="45"/>
      <c r="B42" s="11"/>
      <c r="C42" s="11"/>
      <c r="D42" s="11"/>
      <c r="E42" s="11"/>
      <c r="F42" s="20"/>
      <c r="G42" s="11"/>
      <c r="H42" s="19"/>
      <c r="I42" s="11"/>
      <c r="J42" s="11"/>
      <c r="K42" s="20"/>
      <c r="L42" s="11"/>
      <c r="M42" s="32"/>
      <c r="N42" s="60"/>
    </row>
    <row r="43" spans="1:104" x14ac:dyDescent="0.2">
      <c r="A43" s="61" t="s">
        <v>57</v>
      </c>
      <c r="B43" s="166">
        <f>IF(F16&gt;0,I16/F16,0)</f>
        <v>0</v>
      </c>
      <c r="C43" s="11" t="s">
        <v>58</v>
      </c>
      <c r="D43" s="11"/>
      <c r="E43" s="11"/>
      <c r="F43" s="20"/>
      <c r="G43" s="11"/>
      <c r="H43" s="19"/>
      <c r="I43" s="11"/>
      <c r="J43" s="11"/>
      <c r="K43" s="20"/>
      <c r="L43" s="11"/>
      <c r="M43" s="17" t="s">
        <v>59</v>
      </c>
      <c r="N43" s="58"/>
    </row>
    <row r="44" spans="1:104" x14ac:dyDescent="0.2">
      <c r="A44" s="62"/>
      <c r="B44" s="10"/>
      <c r="C44" s="10"/>
      <c r="D44" s="10"/>
      <c r="E44" s="10"/>
      <c r="F44" s="9"/>
      <c r="G44" s="11"/>
      <c r="H44" s="19"/>
      <c r="I44" s="11"/>
      <c r="J44" s="11"/>
      <c r="K44" s="20"/>
      <c r="L44" s="11"/>
      <c r="M44" s="32"/>
      <c r="N44" s="60"/>
    </row>
    <row r="45" spans="1:104" x14ac:dyDescent="0.2">
      <c r="A45" s="141" t="s">
        <v>84</v>
      </c>
      <c r="B45" s="11"/>
      <c r="C45" s="11"/>
      <c r="D45" s="11"/>
      <c r="E45" s="11"/>
      <c r="F45" s="11"/>
      <c r="G45" s="11"/>
      <c r="H45" s="19"/>
      <c r="I45" s="11"/>
      <c r="J45" s="11"/>
      <c r="K45" s="20"/>
      <c r="L45" s="11"/>
      <c r="M45" s="19" t="s">
        <v>60</v>
      </c>
      <c r="N45" s="43"/>
    </row>
    <row r="46" spans="1:104" x14ac:dyDescent="0.2">
      <c r="A46" s="141" t="s">
        <v>85</v>
      </c>
      <c r="B46" s="11"/>
      <c r="C46" s="11"/>
      <c r="D46" s="11"/>
      <c r="E46" s="11"/>
      <c r="F46" s="11"/>
      <c r="G46" s="11"/>
      <c r="H46" s="19"/>
      <c r="I46" s="11"/>
      <c r="J46" s="11"/>
      <c r="K46" s="20"/>
      <c r="L46" s="11"/>
      <c r="M46" s="32"/>
      <c r="N46" s="59"/>
    </row>
    <row r="47" spans="1:104" x14ac:dyDescent="0.2">
      <c r="A47" s="141" t="s">
        <v>86</v>
      </c>
      <c r="B47" s="11"/>
      <c r="C47" s="11"/>
      <c r="D47" s="11"/>
      <c r="E47" s="11"/>
      <c r="F47" s="11"/>
      <c r="G47" s="11"/>
      <c r="H47" s="22"/>
      <c r="I47" s="10"/>
      <c r="J47" s="10"/>
      <c r="K47" s="9"/>
      <c r="L47" s="11"/>
      <c r="M47" s="11"/>
      <c r="N47" s="43"/>
    </row>
    <row r="48" spans="1:104" ht="2.1" customHeight="1" thickBot="1" x14ac:dyDescent="0.25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52" spans="1:14" ht="13.5" thickBot="1" x14ac:dyDescent="0.25"/>
    <row r="53" spans="1:14" ht="20.25" x14ac:dyDescent="0.3">
      <c r="A53" s="66" t="s">
        <v>66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 t="s">
        <v>67</v>
      </c>
    </row>
    <row r="54" spans="1:14" x14ac:dyDescent="0.2">
      <c r="A54" s="46" t="s">
        <v>6</v>
      </c>
      <c r="B54" s="23" t="s">
        <v>7</v>
      </c>
      <c r="C54" s="23" t="s">
        <v>8</v>
      </c>
      <c r="D54" s="23" t="s">
        <v>9</v>
      </c>
      <c r="E54" s="23" t="s">
        <v>10</v>
      </c>
      <c r="F54" s="23" t="s">
        <v>11</v>
      </c>
      <c r="G54" s="23" t="s">
        <v>12</v>
      </c>
      <c r="H54" s="23" t="s">
        <v>13</v>
      </c>
      <c r="I54" s="23" t="s">
        <v>14</v>
      </c>
      <c r="J54" s="23" t="s">
        <v>15</v>
      </c>
      <c r="K54" s="23" t="s">
        <v>16</v>
      </c>
      <c r="L54" s="23" t="s">
        <v>17</v>
      </c>
      <c r="M54" s="23" t="s">
        <v>18</v>
      </c>
      <c r="N54" s="47" t="s">
        <v>19</v>
      </c>
    </row>
    <row r="55" spans="1:14" x14ac:dyDescent="0.2">
      <c r="A55" s="4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43"/>
    </row>
    <row r="56" spans="1:14" x14ac:dyDescent="0.2">
      <c r="A56" s="45"/>
      <c r="B56" s="11"/>
      <c r="C56" s="11"/>
      <c r="D56" s="11"/>
      <c r="E56" s="12" t="s">
        <v>20</v>
      </c>
      <c r="F56" s="13"/>
      <c r="G56" s="12" t="s">
        <v>21</v>
      </c>
      <c r="H56" s="14"/>
      <c r="I56" s="14"/>
      <c r="J56" s="14"/>
      <c r="K56" s="13"/>
      <c r="L56" s="11"/>
      <c r="M56" s="12" t="s">
        <v>22</v>
      </c>
      <c r="N56" s="48"/>
    </row>
    <row r="57" spans="1:14" x14ac:dyDescent="0.2">
      <c r="A57" s="49" t="s">
        <v>23</v>
      </c>
      <c r="B57" s="5" t="s">
        <v>24</v>
      </c>
      <c r="C57" s="5" t="s">
        <v>25</v>
      </c>
      <c r="D57" s="5" t="s">
        <v>26</v>
      </c>
      <c r="E57" s="5" t="s">
        <v>27</v>
      </c>
      <c r="F57" s="5" t="s">
        <v>27</v>
      </c>
      <c r="G57" s="12" t="s">
        <v>28</v>
      </c>
      <c r="H57" s="13"/>
      <c r="I57" s="5" t="s">
        <v>29</v>
      </c>
      <c r="J57" s="5" t="s">
        <v>30</v>
      </c>
      <c r="K57" s="5" t="s">
        <v>31</v>
      </c>
      <c r="L57" s="5" t="s">
        <v>32</v>
      </c>
      <c r="M57" s="5" t="s">
        <v>33</v>
      </c>
      <c r="N57" s="50" t="s">
        <v>34</v>
      </c>
    </row>
    <row r="58" spans="1:14" x14ac:dyDescent="0.2">
      <c r="A58" s="51"/>
      <c r="B58" s="1"/>
      <c r="C58" s="1" t="s">
        <v>35</v>
      </c>
      <c r="D58" s="2" t="s">
        <v>36</v>
      </c>
      <c r="E58" s="2" t="s">
        <v>23</v>
      </c>
      <c r="F58" s="2" t="s">
        <v>37</v>
      </c>
      <c r="G58" s="15" t="s">
        <v>38</v>
      </c>
      <c r="H58" s="15" t="s">
        <v>39</v>
      </c>
      <c r="I58" s="2" t="s">
        <v>40</v>
      </c>
      <c r="J58" s="2" t="s">
        <v>41</v>
      </c>
      <c r="K58" s="2" t="s">
        <v>42</v>
      </c>
      <c r="L58" s="2" t="s">
        <v>43</v>
      </c>
      <c r="M58" s="2" t="s">
        <v>44</v>
      </c>
      <c r="N58" s="52" t="s">
        <v>45</v>
      </c>
    </row>
    <row r="59" spans="1:14" x14ac:dyDescent="0.2">
      <c r="A59" s="119"/>
      <c r="B59" s="120"/>
      <c r="C59" s="120"/>
      <c r="D59" s="121"/>
      <c r="E59" s="120"/>
      <c r="F59" s="120"/>
      <c r="G59" s="120"/>
      <c r="H59" s="120"/>
      <c r="I59" s="120"/>
      <c r="J59" s="120"/>
      <c r="K59" s="120"/>
      <c r="L59" s="120"/>
      <c r="M59" s="120"/>
      <c r="N59" s="122"/>
    </row>
    <row r="60" spans="1:14" x14ac:dyDescent="0.2">
      <c r="A60" s="96" t="s">
        <v>74</v>
      </c>
      <c r="B60" s="97"/>
      <c r="C60" s="97"/>
      <c r="D60" s="98"/>
      <c r="E60" s="30"/>
      <c r="F60" s="30"/>
      <c r="G60" s="31"/>
      <c r="H60" s="31"/>
      <c r="I60" s="99" t="str">
        <f>IF(AND(G60&gt;0,H60&gt;0),G60-H60,"")</f>
        <v/>
      </c>
      <c r="J60" s="100">
        <f>B$43*F60</f>
        <v>0</v>
      </c>
      <c r="K60" s="100" t="e">
        <f>I60-J60</f>
        <v>#VALUE!</v>
      </c>
      <c r="L60" s="101">
        <f>IF(E60&gt;0,300/E60,0)</f>
        <v>0</v>
      </c>
      <c r="M60" s="101">
        <f>IF(AND(I60&gt;=2,H60&gt;=1),L60*K60,0)</f>
        <v>0</v>
      </c>
      <c r="N60" s="102"/>
    </row>
    <row r="61" spans="1:14" x14ac:dyDescent="0.2">
      <c r="A61" s="103"/>
      <c r="B61" s="104"/>
      <c r="C61" s="105"/>
      <c r="D61" s="105"/>
      <c r="E61" s="105"/>
      <c r="F61" s="113" t="s">
        <v>65</v>
      </c>
      <c r="G61" s="104"/>
      <c r="H61" s="104"/>
      <c r="I61" s="106"/>
      <c r="J61" s="107"/>
      <c r="K61" s="107"/>
      <c r="L61" s="108"/>
      <c r="M61" s="108"/>
      <c r="N61" s="102"/>
    </row>
    <row r="62" spans="1:14" x14ac:dyDescent="0.2">
      <c r="A62" s="96" t="s">
        <v>75</v>
      </c>
      <c r="B62" s="97"/>
      <c r="C62" s="97"/>
      <c r="D62" s="98"/>
      <c r="E62" s="30"/>
      <c r="F62" s="114"/>
      <c r="G62" s="31"/>
      <c r="H62" s="31"/>
      <c r="I62" s="99" t="str">
        <f>IF(AND(G62&gt;0,H62&gt;0),G62-H62,"")</f>
        <v/>
      </c>
      <c r="J62" s="100">
        <f>B$43*F62</f>
        <v>0</v>
      </c>
      <c r="K62" s="100" t="e">
        <f>IF(I62&gt;0,I62-J62,"")</f>
        <v>#VALUE!</v>
      </c>
      <c r="L62" s="101">
        <f>IF(E62&gt;0,300/E62,0)</f>
        <v>0</v>
      </c>
      <c r="M62" s="101">
        <f>IF(AND(I62&gt;=2,H62&gt;=1),L62*K62,0)</f>
        <v>0</v>
      </c>
      <c r="N62" s="102" t="str">
        <f>IF(AND(M60&gt;0,M62&gt;0,M64&gt;0),M60/3+M62/3+M64/3,IF(AND(M60&gt;0,M62&gt;0),M60/2+M62/2,IF(AND(M60&gt;0,M64&gt;0),M60/2+M64/2,IF(AND(M62&gt;0,M64&gt;0),M62/2+M64/2,IF(M60&gt;0,M60,IF(M62&gt;0,M62,IF(M64&gt;0,M64,"INVALID")))))))</f>
        <v>INVALID</v>
      </c>
    </row>
    <row r="63" spans="1:14" x14ac:dyDescent="0.2">
      <c r="A63" s="103"/>
      <c r="B63" s="104"/>
      <c r="C63" s="105"/>
      <c r="D63" s="105"/>
      <c r="E63" s="105"/>
      <c r="F63" s="113" t="s">
        <v>65</v>
      </c>
      <c r="G63" s="104"/>
      <c r="H63" s="104"/>
      <c r="I63" s="106"/>
      <c r="J63" s="107"/>
      <c r="K63" s="107"/>
      <c r="L63" s="108"/>
      <c r="M63" s="108"/>
      <c r="N63" s="102"/>
    </row>
    <row r="64" spans="1:14" x14ac:dyDescent="0.2">
      <c r="A64" s="96" t="s">
        <v>76</v>
      </c>
      <c r="B64" s="97"/>
      <c r="C64" s="97"/>
      <c r="D64" s="98"/>
      <c r="E64" s="30"/>
      <c r="F64" s="114"/>
      <c r="G64" s="31"/>
      <c r="H64" s="31"/>
      <c r="I64" s="99" t="str">
        <f>IF(AND(G64&gt;0,H64&gt;0),G64-H64,"")</f>
        <v/>
      </c>
      <c r="J64" s="100">
        <f>B$43*F64</f>
        <v>0</v>
      </c>
      <c r="K64" s="100" t="e">
        <f>IF(I64&gt;0,I64-J64,"")</f>
        <v>#VALUE!</v>
      </c>
      <c r="L64" s="101">
        <f>IF(E64&gt;0,300/E64,0)</f>
        <v>0</v>
      </c>
      <c r="M64" s="101">
        <f>IF(AND(I64&gt;=2,H64&gt;=1),L64*K64,0)</f>
        <v>0</v>
      </c>
      <c r="N64" s="102"/>
    </row>
    <row r="65" spans="1:14" x14ac:dyDescent="0.2">
      <c r="A65" s="103"/>
      <c r="B65" s="104"/>
      <c r="C65" s="105"/>
      <c r="D65" s="105"/>
      <c r="E65" s="105"/>
      <c r="F65" s="113" t="s">
        <v>65</v>
      </c>
      <c r="G65" s="104"/>
      <c r="H65" s="104"/>
      <c r="I65" s="106"/>
      <c r="J65" s="107"/>
      <c r="K65" s="107"/>
      <c r="L65" s="108"/>
      <c r="M65" s="108"/>
      <c r="N65" s="109"/>
    </row>
    <row r="66" spans="1:14" x14ac:dyDescent="0.2">
      <c r="A66" s="69" t="s">
        <v>77</v>
      </c>
      <c r="B66" s="70"/>
      <c r="C66" s="70"/>
      <c r="D66" s="71"/>
      <c r="E66" s="30"/>
      <c r="F66" s="114"/>
      <c r="G66" s="31"/>
      <c r="H66" s="31"/>
      <c r="I66" s="72" t="str">
        <f>IF(AND(G66&gt;0,H66&gt;0),G66-H66,"")</f>
        <v/>
      </c>
      <c r="J66" s="73">
        <f>B$43*F66</f>
        <v>0</v>
      </c>
      <c r="K66" s="73" t="e">
        <f>I66-J66</f>
        <v>#VALUE!</v>
      </c>
      <c r="L66" s="74">
        <f>IF(E66&gt;0,300/E66,0)</f>
        <v>0</v>
      </c>
      <c r="M66" s="74">
        <f>IF(AND(I66&gt;=2,H66&gt;=1),L66*K66,0)</f>
        <v>0</v>
      </c>
      <c r="N66" s="75"/>
    </row>
    <row r="67" spans="1:14" x14ac:dyDescent="0.2">
      <c r="A67" s="76"/>
      <c r="B67" s="77"/>
      <c r="C67" s="78"/>
      <c r="D67" s="78"/>
      <c r="E67" s="78"/>
      <c r="F67" s="115" t="s">
        <v>65</v>
      </c>
      <c r="G67" s="77"/>
      <c r="H67" s="77"/>
      <c r="I67" s="79"/>
      <c r="J67" s="80"/>
      <c r="K67" s="80"/>
      <c r="L67" s="81"/>
      <c r="M67" s="81"/>
      <c r="N67" s="75"/>
    </row>
    <row r="68" spans="1:14" x14ac:dyDescent="0.2">
      <c r="A68" s="69" t="s">
        <v>78</v>
      </c>
      <c r="B68" s="70"/>
      <c r="C68" s="70"/>
      <c r="D68" s="71"/>
      <c r="E68" s="30"/>
      <c r="F68" s="114"/>
      <c r="G68" s="31"/>
      <c r="H68" s="31"/>
      <c r="I68" s="72" t="str">
        <f>IF(AND(G68&gt;0,H68&gt;0),G68-H68,"")</f>
        <v/>
      </c>
      <c r="J68" s="73">
        <f>B$43*F68</f>
        <v>0</v>
      </c>
      <c r="K68" s="73" t="e">
        <f>IF(I68&gt;0,I68-J68,"")</f>
        <v>#VALUE!</v>
      </c>
      <c r="L68" s="74">
        <f>IF(E68&gt;0,300/E68,0)</f>
        <v>0</v>
      </c>
      <c r="M68" s="74">
        <f>IF(AND(I68&gt;=2,H68&gt;=1),L68*K68,0)</f>
        <v>0</v>
      </c>
      <c r="N68" s="75" t="str">
        <f>IF(AND(M66&gt;0,M68&gt;0,M70&gt;0),M66/3+M68/3+M70/3,IF(AND(M66&gt;0,M68&gt;0),M66/2+M68/2,IF(AND(M66&gt;0,M70&gt;0),M66/2+M70/2,IF(AND(M68&gt;0,M70&gt;0),M68/2+M70/2,IF(M66&gt;0,M66,IF(M68&gt;0,M68,IF(M70&gt;0,M70,"INVALID")))))))</f>
        <v>INVALID</v>
      </c>
    </row>
    <row r="69" spans="1:14" x14ac:dyDescent="0.2">
      <c r="A69" s="76"/>
      <c r="B69" s="77"/>
      <c r="C69" s="78"/>
      <c r="D69" s="78"/>
      <c r="E69" s="78"/>
      <c r="F69" s="115" t="s">
        <v>65</v>
      </c>
      <c r="G69" s="77"/>
      <c r="H69" s="77"/>
      <c r="I69" s="79"/>
      <c r="J69" s="80"/>
      <c r="K69" s="80"/>
      <c r="L69" s="81"/>
      <c r="M69" s="81"/>
      <c r="N69" s="75"/>
    </row>
    <row r="70" spans="1:14" x14ac:dyDescent="0.2">
      <c r="A70" s="69" t="s">
        <v>79</v>
      </c>
      <c r="B70" s="70"/>
      <c r="C70" s="70"/>
      <c r="D70" s="71"/>
      <c r="E70" s="30"/>
      <c r="F70" s="114"/>
      <c r="G70" s="31"/>
      <c r="H70" s="31"/>
      <c r="I70" s="72" t="str">
        <f>IF(AND(G70&gt;0,H70&gt;0),G70-H70,"")</f>
        <v/>
      </c>
      <c r="J70" s="73">
        <f>B$43*F70</f>
        <v>0</v>
      </c>
      <c r="K70" s="73" t="e">
        <f>IF(I70&gt;0,I70-J70,"")</f>
        <v>#VALUE!</v>
      </c>
      <c r="L70" s="74">
        <f>IF(E70&gt;0,300/E70,0)</f>
        <v>0</v>
      </c>
      <c r="M70" s="74">
        <f>IF(AND(I70&gt;=2,H70&gt;=1),L70*K70,0)</f>
        <v>0</v>
      </c>
      <c r="N70" s="75"/>
    </row>
    <row r="71" spans="1:14" x14ac:dyDescent="0.2">
      <c r="A71" s="76"/>
      <c r="B71" s="81"/>
      <c r="C71" s="80"/>
      <c r="D71" s="80"/>
      <c r="E71" s="80"/>
      <c r="F71" s="115" t="s">
        <v>65</v>
      </c>
      <c r="G71" s="81"/>
      <c r="H71" s="81"/>
      <c r="I71" s="79"/>
      <c r="J71" s="80"/>
      <c r="K71" s="80"/>
      <c r="L71" s="81"/>
      <c r="M71" s="81"/>
      <c r="N71" s="82"/>
    </row>
    <row r="72" spans="1:14" x14ac:dyDescent="0.2">
      <c r="A72" s="110" t="s">
        <v>80</v>
      </c>
      <c r="B72" s="83"/>
      <c r="C72" s="83"/>
      <c r="D72" s="84"/>
      <c r="E72" s="30"/>
      <c r="F72" s="114"/>
      <c r="G72" s="31"/>
      <c r="H72" s="31"/>
      <c r="I72" s="85" t="str">
        <f>IF(AND(G72&gt;0,H72&gt;0),G72-H72,"")</f>
        <v/>
      </c>
      <c r="J72" s="86">
        <f>B$43*F72</f>
        <v>0</v>
      </c>
      <c r="K72" s="86" t="e">
        <f>I72-J72</f>
        <v>#VALUE!</v>
      </c>
      <c r="L72" s="87">
        <f>IF(E72&gt;0,300/E72,0)</f>
        <v>0</v>
      </c>
      <c r="M72" s="87">
        <f>IF(AND(I72&gt;=2,H72&gt;=1),L72*K72,0)</f>
        <v>0</v>
      </c>
      <c r="N72" s="88"/>
    </row>
    <row r="73" spans="1:14" x14ac:dyDescent="0.2">
      <c r="A73" s="111"/>
      <c r="B73" s="89"/>
      <c r="C73" s="90"/>
      <c r="D73" s="90"/>
      <c r="E73" s="91"/>
      <c r="F73" s="116" t="s">
        <v>65</v>
      </c>
      <c r="G73" s="92"/>
      <c r="H73" s="92"/>
      <c r="I73" s="93"/>
      <c r="J73" s="94"/>
      <c r="K73" s="94"/>
      <c r="L73" s="95"/>
      <c r="M73" s="95"/>
      <c r="N73" s="88"/>
    </row>
    <row r="74" spans="1:14" x14ac:dyDescent="0.2">
      <c r="A74" s="110" t="s">
        <v>81</v>
      </c>
      <c r="B74" s="83"/>
      <c r="C74" s="83"/>
      <c r="D74" s="84"/>
      <c r="E74" s="30"/>
      <c r="F74" s="114"/>
      <c r="G74" s="31"/>
      <c r="H74" s="31"/>
      <c r="I74" s="85" t="str">
        <f>IF(AND(G74&gt;0,H74&gt;0),G74-H74,"")</f>
        <v/>
      </c>
      <c r="J74" s="86">
        <f>B$43*F74</f>
        <v>0</v>
      </c>
      <c r="K74" s="86" t="e">
        <f>IF(I74&gt;0,I74-J74,"")</f>
        <v>#VALUE!</v>
      </c>
      <c r="L74" s="87">
        <f>IF(E74&gt;0,300/E74,0)</f>
        <v>0</v>
      </c>
      <c r="M74" s="87">
        <f>IF(AND(I74&gt;=2,H74&gt;=1),L74*K74,0)</f>
        <v>0</v>
      </c>
      <c r="N74" s="88" t="str">
        <f>IF(AND(M72&gt;0,M74&gt;0,M76&gt;0),M72/3+M74/3+M76/3,IF(AND(M72&gt;0,M74&gt;0),M72/2+M74/2,IF(AND(M72&gt;0,M76&gt;0),M72/2+M76/2,IF(AND(M74&gt;0,M76&gt;0),M74/2+M76/2,IF(M72&gt;0,M72,IF(M74&gt;0,M74,IF(M76&gt;0,M76,"INVALID")))))))</f>
        <v>INVALID</v>
      </c>
    </row>
    <row r="75" spans="1:14" x14ac:dyDescent="0.2">
      <c r="A75" s="111"/>
      <c r="B75" s="89"/>
      <c r="C75" s="90"/>
      <c r="D75" s="90"/>
      <c r="E75" s="91"/>
      <c r="F75" s="116" t="s">
        <v>65</v>
      </c>
      <c r="G75" s="92"/>
      <c r="H75" s="92"/>
      <c r="I75" s="93"/>
      <c r="J75" s="94"/>
      <c r="K75" s="94"/>
      <c r="L75" s="95"/>
      <c r="M75" s="95"/>
      <c r="N75" s="88"/>
    </row>
    <row r="76" spans="1:14" x14ac:dyDescent="0.2">
      <c r="A76" s="110" t="s">
        <v>82</v>
      </c>
      <c r="B76" s="83"/>
      <c r="C76" s="83"/>
      <c r="D76" s="84"/>
      <c r="E76" s="30"/>
      <c r="F76" s="114"/>
      <c r="G76" s="31"/>
      <c r="H76" s="31"/>
      <c r="I76" s="85" t="str">
        <f>IF(AND(G76&gt;0,H76&gt;0),G76-H76,"")</f>
        <v/>
      </c>
      <c r="J76" s="86">
        <f>B$43*F76</f>
        <v>0</v>
      </c>
      <c r="K76" s="86" t="e">
        <f>IF(I76&gt;0,I76-J76,"")</f>
        <v>#VALUE!</v>
      </c>
      <c r="L76" s="87">
        <f>IF(E76&gt;0,300/E76,0)</f>
        <v>0</v>
      </c>
      <c r="M76" s="87">
        <f>IF(AND(I76&gt;=2,H76&gt;=1),L76*K76,0)</f>
        <v>0</v>
      </c>
      <c r="N76" s="88"/>
    </row>
    <row r="77" spans="1:14" x14ac:dyDescent="0.2">
      <c r="A77" s="111"/>
      <c r="B77" s="89"/>
      <c r="C77" s="90"/>
      <c r="D77" s="90"/>
      <c r="E77" s="94"/>
      <c r="F77" s="116" t="s">
        <v>65</v>
      </c>
      <c r="G77" s="95"/>
      <c r="H77" s="95"/>
      <c r="I77" s="93"/>
      <c r="J77" s="94"/>
      <c r="K77" s="94"/>
      <c r="L77" s="95"/>
      <c r="M77" s="95"/>
      <c r="N77" s="112"/>
    </row>
    <row r="78" spans="1:14" ht="13.5" thickBot="1" x14ac:dyDescent="0.25">
      <c r="A78" s="135" t="s">
        <v>83</v>
      </c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4"/>
    </row>
  </sheetData>
  <phoneticPr fontId="3" type="noConversion"/>
  <pageMargins left="0.75" right="0.25" top="0.25" bottom="0.25" header="0.5" footer="0.5"/>
  <pageSetup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Bench sheet (Bottle BOD)</dc:title>
  <dc:subject>BOD</dc:subject>
  <dc:creator>Laboratory Accreditation;Washington State Dept of Ecology</dc:creator>
  <cp:keywords>Benchsheet, BOD, Bottle</cp:keywords>
  <cp:lastModifiedBy>Olegre, Diana (ECY)</cp:lastModifiedBy>
  <cp:lastPrinted>2005-12-28T15:49:44Z</cp:lastPrinted>
  <dcterms:created xsi:type="dcterms:W3CDTF">2004-10-13T16:29:39Z</dcterms:created>
  <dcterms:modified xsi:type="dcterms:W3CDTF">2016-08-31T23:49:42Z</dcterms:modified>
</cp:coreProperties>
</file>