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PRP\Staff file folders\Leah B\WC Resources\Doc Assets\"/>
    </mc:Choice>
  </mc:AlternateContent>
  <xr:revisionPtr revIDLastSave="0" documentId="8_{1A881EE1-7998-4E4F-8C5C-5527D91F928D}" xr6:coauthVersionLast="47" xr6:coauthVersionMax="47" xr10:uidLastSave="{00000000-0000-0000-0000-000000000000}"/>
  <bookViews>
    <workbookView xWindow="-120" yWindow="-120" windowWidth="29040" windowHeight="15720" xr2:uid="{900F0A43-798E-4064-BD0E-0E7A10126E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D13" i="1"/>
  <c r="D14" i="1"/>
  <c r="D15" i="1"/>
  <c r="D16" i="1"/>
  <c r="D17" i="1"/>
  <c r="I17" i="1" s="1"/>
  <c r="D18" i="1"/>
  <c r="D19" i="1"/>
  <c r="D20" i="1"/>
  <c r="D21" i="1"/>
  <c r="D22" i="1"/>
  <c r="D23" i="1"/>
  <c r="D24" i="1"/>
  <c r="D25" i="1"/>
  <c r="D26" i="1"/>
  <c r="D27" i="1"/>
  <c r="D28" i="1"/>
  <c r="D29" i="1"/>
  <c r="D12" i="1"/>
  <c r="I12" i="1" s="1"/>
  <c r="I15" i="1"/>
  <c r="I16" i="1"/>
  <c r="I14" i="1"/>
  <c r="H17" i="1" l="1"/>
  <c r="H16" i="1"/>
  <c r="H15" i="1"/>
  <c r="H14" i="1"/>
  <c r="H13" i="1"/>
  <c r="H12" i="1"/>
  <c r="E4" i="1"/>
  <c r="J13" i="1" l="1"/>
  <c r="J14" i="1"/>
  <c r="J15" i="1"/>
  <c r="J16" i="1"/>
  <c r="J17" i="1"/>
  <c r="J12" i="1"/>
  <c r="K12" i="1" l="1"/>
  <c r="L12" i="1" s="1"/>
</calcChain>
</file>

<file path=xl/sharedStrings.xml><?xml version="1.0" encoding="utf-8"?>
<sst xmlns="http://schemas.openxmlformats.org/spreadsheetml/2006/main" count="145" uniqueCount="132">
  <si>
    <t>PROJECT INFORMATION</t>
  </si>
  <si>
    <t>Project Name</t>
  </si>
  <si>
    <t>Test</t>
  </si>
  <si>
    <t>Forester Completing Form</t>
  </si>
  <si>
    <t>Project Region</t>
  </si>
  <si>
    <t>Project Average Standing Carbon Stocks per Acre</t>
  </si>
  <si>
    <t>Forest Type</t>
  </si>
  <si>
    <t>Project Average Basal Area per Acre</t>
  </si>
  <si>
    <t>Common Practice Estimated Average Basal Area per Acre</t>
  </si>
  <si>
    <t>Project C/BAR</t>
  </si>
  <si>
    <t>Project Acres</t>
  </si>
  <si>
    <t>Legal Harvest Constraint</t>
  </si>
  <si>
    <t>Explanation of legal constraint, including source</t>
  </si>
  <si>
    <t>Description of Silviculture Legally Allowed and Most Aggressive</t>
  </si>
  <si>
    <t>Lower quartile stand re-entry period (years) determined by Program</t>
  </si>
  <si>
    <t>Explanation of how basal area value will meet the legal constraint</t>
  </si>
  <si>
    <t>Uncut</t>
  </si>
  <si>
    <t>Cut</t>
  </si>
  <si>
    <t>Visual Corridor</t>
  </si>
  <si>
    <t xml:space="preserve">DNR rules state 75sf retention </t>
  </si>
  <si>
    <t>Selection (Upslope)</t>
  </si>
  <si>
    <t>Matrix B</t>
  </si>
  <si>
    <t>CC elegible, only stocking requirements. Can cut to 0.</t>
  </si>
  <si>
    <t>Clearcut</t>
  </si>
  <si>
    <t>Riparian corridor (inner zone)</t>
  </si>
  <si>
    <t xml:space="preserve">Management for special anadromous fishery. USFW </t>
  </si>
  <si>
    <t>High Retention Selection</t>
  </si>
  <si>
    <t>Riparian corridor (outer zone)</t>
  </si>
  <si>
    <t xml:space="preserve">Northern Spotted Owl - Nesting </t>
  </si>
  <si>
    <t>Marbled murrelet area. USFW</t>
  </si>
  <si>
    <t>Northern Spotted Owl - Roosting</t>
  </si>
  <si>
    <t>Project Developer describes how the Minimum Legal Retention (input as a basal area value) is aligned with the intent of the legal requirement.</t>
  </si>
  <si>
    <t>Enter the number of acres to which the legal constraints apply within the project area.</t>
  </si>
  <si>
    <t>Automatic input associated with silviculture selection that conservatively provides re-entry estimate</t>
  </si>
  <si>
    <t xml:space="preserve">Minimum Legal Retention  (BA ft^2/acre) Associated with Constraint
</t>
  </si>
  <si>
    <t>The minimum basal area retained at harvest to meet needed to meet the regulation. Input by project developer</t>
  </si>
  <si>
    <t>Project ID</t>
  </si>
  <si>
    <t>Examples of Regulations Potentially Affecting Project Areas in Washington</t>
  </si>
  <si>
    <t>Alternative critical area compliance for some counties.</t>
  </si>
  <si>
    <t>Voluntary Stewardship Program (VSP)</t>
  </si>
  <si>
    <t>Framework</t>
  </si>
  <si>
    <t>Protects tribal rights and triggers consultation.</t>
  </si>
  <si>
    <t>Tribal Consultation &amp; Treaty Rights</t>
  </si>
  <si>
    <t>Governs DNR-managed timberlands.</t>
  </si>
  <si>
    <t>State Trust Lands Management (RCW 79)</t>
  </si>
  <si>
    <t>Ensures ESA compliance on non-federal lands.</t>
  </si>
  <si>
    <t>Forest Practices Habitat Conservation Plan (HCP)</t>
  </si>
  <si>
    <t>Set foundation for modern riparian/road rules.</t>
  </si>
  <si>
    <t>Forest and Fish Agreement (1999)</t>
  </si>
  <si>
    <t>Regulate smoke and emissions from forestry activities.</t>
  </si>
  <si>
    <t>Local Clean Air Agencies</t>
  </si>
  <si>
    <t>May be needed for haul routes or crossings.</t>
  </si>
  <si>
    <t>Local Road Use Permits</t>
  </si>
  <si>
    <t>County-level shoreline rules under state framework.</t>
  </si>
  <si>
    <t>Shoreline Master Programs</t>
  </si>
  <si>
    <t>Additional protection for sensitive areas.</t>
  </si>
  <si>
    <t>County Critical Area Ordinances</t>
  </si>
  <si>
    <t>Prohibits unauthorized tree cutting.</t>
  </si>
  <si>
    <t>Timber Trespass and Theft Laws (RCW 64.12.030)</t>
  </si>
  <si>
    <t>State</t>
  </si>
  <si>
    <t>Protects tribal and archaeological sites.</t>
  </si>
  <si>
    <t>Cultural Resource Protection Laws (RCW 27.44 &amp; 27.53)</t>
  </si>
  <si>
    <t>Regulates emissions from burning and machinery.</t>
  </si>
  <si>
    <t>Clean Air Act (RCW 70A.15)</t>
  </si>
  <si>
    <t>Protects wetlands, riparian areas, and steep slopes.</t>
  </si>
  <si>
    <t>Critical Areas Ordinances (CAOs)</t>
  </si>
  <si>
    <t>Regulates activities near shorelines.</t>
  </si>
  <si>
    <t>Shoreline Management Act (RCW 90.58)</t>
  </si>
  <si>
    <t>Manages water quality; stormwater and pollution control.</t>
  </si>
  <si>
    <t>Water Pollution Control Act (RCW 90.48)</t>
  </si>
  <si>
    <t>Required for work in or near state waters.</t>
  </si>
  <si>
    <t>Hydraulic Project Approval (HPA)</t>
  </si>
  <si>
    <t>Environmental review for non-exempt projects.</t>
  </si>
  <si>
    <t>State Environmental Policy Act (SEPA)</t>
  </si>
  <si>
    <t>Permit required for most timber operations.</t>
  </si>
  <si>
    <t>Forest Practices Application (FPA)</t>
  </si>
  <si>
    <t>Detailed implementation of the Forest Practices Act.</t>
  </si>
  <si>
    <t>Forest Practices Rules (WAC 222)</t>
  </si>
  <si>
    <t>Primary law governing private/state timber harvest.</t>
  </si>
  <si>
    <t>Washington Forest Practices Act (RCW 76.09)</t>
  </si>
  <si>
    <t>Protects migratory birds and their nests.</t>
  </si>
  <si>
    <t>Migratory Bird Treaty Act</t>
  </si>
  <si>
    <t>Federal</t>
  </si>
  <si>
    <t>Requires review of historic/cultural impacts.</t>
  </si>
  <si>
    <t>National Historic Preservation Act (NHPA) Section 106</t>
  </si>
  <si>
    <t>Controls air pollution, including from prescribed burning.</t>
  </si>
  <si>
    <t>Clean Air Act (CAA)</t>
  </si>
  <si>
    <t>Regulates discharges into U.S. waters and dredge/fill activities.</t>
  </si>
  <si>
    <t>Clean Water Act (CWA) Sections 401 &amp; 404</t>
  </si>
  <si>
    <t>Protects listed species and critical habitats.</t>
  </si>
  <si>
    <t>Endangered Species Act (ESA)</t>
  </si>
  <si>
    <t>Requires environmental review (EA/EIS) for federal actions.</t>
  </si>
  <si>
    <t>National Environmental Policy Act (NEPA)</t>
  </si>
  <si>
    <t>Description</t>
  </si>
  <si>
    <t>Regulation</t>
  </si>
  <si>
    <t>Jurisdiction</t>
  </si>
  <si>
    <t>Pulldown selection of silviculture method that is most closely aligned with the management requirements of the regulation. (not developed yet)</t>
  </si>
  <si>
    <t>Annual Cut Acres (Assumed)</t>
  </si>
  <si>
    <t>Median Basal Area</t>
  </si>
  <si>
    <t>For uneven aged units, use the minimum basal area retention grown to the midpoint of the return interval at the rate provided.
For even-aged units, use the Smith et al projections to the return interval midpoint for the Forest Type and region.</t>
  </si>
  <si>
    <t>Median CO2e/acre</t>
  </si>
  <si>
    <t>Assumed annual harvest acres based on an even annual proportion over harvest re-entry cycle</t>
  </si>
  <si>
    <t>Calculated by multiplying the project c/bar by the calculated median basal area value</t>
  </si>
  <si>
    <t>Common Practice Standing Carbon Stocks per Acre (CO2e)</t>
  </si>
  <si>
    <t>The estimated basal area associated with the Common Practice value based on Project C/Bar</t>
  </si>
  <si>
    <t>From the Program Assessment Area Data File</t>
  </si>
  <si>
    <t>Assumed basal area increment for uneven-aged management units</t>
  </si>
  <si>
    <t>Annual basal area increment rate assumed by program</t>
  </si>
  <si>
    <t>Estimated average CO2e/acre from legally compliant harvest in a regulated condition for the project.</t>
  </si>
  <si>
    <t>Calculated as a weighted average of each of the stands and their associated encumbrances.</t>
  </si>
  <si>
    <t>Calculated Project Baseline
(CO2-e/acre)</t>
  </si>
  <si>
    <t>100% of the project area must be stratified into strata based on the legal encumbrances, if any, that affect managemernt.</t>
  </si>
  <si>
    <t>Description of agency with oversight of the regulation, what the regulation is intended to protect, and the general management requirements of the regulation.
More can be added if needed.</t>
  </si>
  <si>
    <t>The calculated baseline can never be below the effects of legal encumbrances on the project area</t>
  </si>
  <si>
    <t>Calculated from the project inventory</t>
  </si>
  <si>
    <t>Analysis of Legal Encumbrances</t>
  </si>
  <si>
    <t>well above common practice.  The SE limit is applied</t>
  </si>
  <si>
    <t>project stocks</t>
  </si>
  <si>
    <t>NSO boost</t>
  </si>
  <si>
    <t>legal effects kick in and become the baseline</t>
  </si>
  <si>
    <t>Common practice becomes the limiting factor even though 1 SE is below common practice</t>
  </si>
  <si>
    <t>Below CP and above legal requirements, the current stocks form the baseline</t>
  </si>
  <si>
    <t>again, legal effects kick in and become the baseline.</t>
  </si>
  <si>
    <t>Silviculture</t>
  </si>
  <si>
    <t>Re-entry Period</t>
  </si>
  <si>
    <t>Thinning</t>
  </si>
  <si>
    <t>""</t>
  </si>
  <si>
    <t>First Name Last Name</t>
  </si>
  <si>
    <t>Puget Trough</t>
  </si>
  <si>
    <t>Douglas-Fir, Alder-Maple</t>
  </si>
  <si>
    <t>Maximum Margin Allowed based on average variance of carbon stocks within in forest type in an ecoregion
(tonnes CO2e)</t>
  </si>
  <si>
    <t>The project baseline:
- Can be below current standing forest carbon stocks (and recognize avoided emissions) if the standing forest carbon stocks are above:
       - Common Practice
       - The effect of legal encumbrances; AND
-The Common Practice value is not more than 20% below the Average Standing Carbon Stocks per acre. 
The most conservative result is applied.
-If current standing forest carbon stocks are below Common Practice:
       - The baseline is the more conservative of either the 
         current standing forest carbon stocks or the effect of 
         legal encumbrances.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</si>
</sst>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13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3F3F76"/>
      <name val="Calibri"/>
      <family val="2"/>
    </font>
    <font>
      <b/>
      <sz val="10"/>
      <color rgb="FFFA7D00"/>
      <name val="Calibri"/>
      <family val="2"/>
    </font>
    <font>
      <i/>
      <sz val="10"/>
      <color rgb="FF7F7F7F"/>
      <name val="Calibri"/>
      <family val="2"/>
    </font>
    <font>
      <sz val="10"/>
      <color theme="1"/>
      <name val="Aptos Display"/>
      <family val="2"/>
      <scheme val="major"/>
    </font>
    <font>
      <b/>
      <sz val="10"/>
      <color theme="1"/>
      <name val="Calibri"/>
      <family val="2"/>
    </font>
    <font>
      <sz val="16"/>
      <color theme="1"/>
      <name val="Calibri"/>
      <family val="2"/>
    </font>
    <font>
      <sz val="12"/>
      <color theme="1"/>
      <name val="Calibri"/>
      <family val="2"/>
    </font>
    <font>
      <b/>
      <sz val="10"/>
      <color rgb="FFC34200"/>
      <name val="Calibri"/>
      <family val="2"/>
    </font>
    <font>
      <i/>
      <sz val="10"/>
      <color rgb="FF505050"/>
      <name val="Calibri"/>
      <family val="2"/>
    </font>
    <font>
      <i/>
      <sz val="10"/>
      <color rgb="FF4E4E4E"/>
      <name val="Calibri"/>
      <family val="2"/>
    </font>
    <font>
      <b/>
      <sz val="10"/>
      <color theme="5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B2B2B2"/>
      </right>
      <top/>
      <bottom/>
      <diagonal/>
    </border>
    <border>
      <left style="thin">
        <color rgb="FF7F7F7F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1" fillId="6" borderId="6" applyNumberFormat="0" applyFont="0" applyAlignment="0" applyProtection="0"/>
  </cellStyleXfs>
  <cellXfs count="71">
    <xf numFmtId="0" fontId="0" fillId="0" borderId="0" xfId="0"/>
    <xf numFmtId="0" fontId="5" fillId="0" borderId="0" xfId="0" applyFont="1"/>
    <xf numFmtId="1" fontId="2" fillId="2" borderId="5" xfId="2" applyNumberForma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5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/>
    <xf numFmtId="164" fontId="5" fillId="0" borderId="0" xfId="1" applyNumberFormat="1" applyFont="1"/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166" fontId="2" fillId="2" borderId="2" xfId="2" applyNumberFormat="1" applyBorder="1"/>
    <xf numFmtId="0" fontId="5" fillId="0" borderId="11" xfId="0" applyFont="1" applyBorder="1" applyAlignment="1">
      <alignment horizontal="left" vertical="top"/>
    </xf>
    <xf numFmtId="0" fontId="5" fillId="4" borderId="10" xfId="0" applyFont="1" applyFill="1" applyBorder="1" applyAlignment="1">
      <alignment vertical="center" wrapText="1"/>
    </xf>
    <xf numFmtId="0" fontId="2" fillId="2" borderId="1" xfId="2" applyAlignment="1" applyProtection="1">
      <alignment vertical="center"/>
      <protection locked="0"/>
    </xf>
    <xf numFmtId="0" fontId="5" fillId="5" borderId="10" xfId="0" applyFont="1" applyFill="1" applyBorder="1" applyAlignment="1">
      <alignment vertical="center" wrapText="1"/>
    </xf>
    <xf numFmtId="0" fontId="0" fillId="0" borderId="0" xfId="0" applyAlignment="1">
      <alignment horizontal="right" wrapText="1"/>
    </xf>
    <xf numFmtId="0" fontId="2" fillId="2" borderId="1" xfId="2"/>
    <xf numFmtId="0" fontId="0" fillId="0" borderId="10" xfId="0" applyBorder="1"/>
    <xf numFmtId="164" fontId="2" fillId="2" borderId="1" xfId="2" applyNumberFormat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2" fillId="2" borderId="17" xfId="2" applyBorder="1" applyAlignment="1" applyProtection="1">
      <alignment horizontal="left" vertical="center" wrapText="1"/>
      <protection locked="0"/>
    </xf>
    <xf numFmtId="165" fontId="2" fillId="2" borderId="1" xfId="2" applyNumberFormat="1" applyAlignment="1" applyProtection="1">
      <alignment horizontal="center" vertical="center" wrapText="1"/>
      <protection locked="0"/>
    </xf>
    <xf numFmtId="164" fontId="2" fillId="2" borderId="1" xfId="2" applyNumberFormat="1" applyAlignment="1" applyProtection="1">
      <alignment horizontal="center" vertical="center" wrapText="1"/>
      <protection locked="0"/>
    </xf>
    <xf numFmtId="164" fontId="3" fillId="3" borderId="1" xfId="3" applyNumberFormat="1"/>
    <xf numFmtId="0" fontId="2" fillId="2" borderId="24" xfId="2" applyBorder="1"/>
    <xf numFmtId="0" fontId="5" fillId="0" borderId="4" xfId="0" applyFont="1" applyBorder="1" applyAlignment="1">
      <alignment horizontal="right" wrapText="1"/>
    </xf>
    <xf numFmtId="0" fontId="2" fillId="2" borderId="4" xfId="2" applyBorder="1"/>
    <xf numFmtId="0" fontId="2" fillId="2" borderId="24" xfId="2" applyBorder="1" applyAlignment="1" applyProtection="1">
      <alignment horizontal="left" vertical="center"/>
      <protection locked="0"/>
    </xf>
    <xf numFmtId="0" fontId="2" fillId="2" borderId="10" xfId="2" applyBorder="1" applyAlignment="1" applyProtection="1">
      <alignment horizontal="left" vertical="center" wrapText="1"/>
      <protection locked="0"/>
    </xf>
    <xf numFmtId="1" fontId="2" fillId="2" borderId="0" xfId="2" applyNumberFormat="1" applyBorder="1" applyAlignment="1" applyProtection="1">
      <alignment horizontal="center" vertical="center" wrapText="1"/>
      <protection locked="0"/>
    </xf>
    <xf numFmtId="1" fontId="3" fillId="3" borderId="0" xfId="1" applyNumberFormat="1" applyFont="1" applyFill="1" applyBorder="1" applyAlignment="1">
      <alignment horizontal="center" vertical="center"/>
    </xf>
    <xf numFmtId="1" fontId="3" fillId="3" borderId="11" xfId="1" applyNumberFormat="1" applyFont="1" applyFill="1" applyBorder="1" applyAlignment="1">
      <alignment horizontal="center" vertical="center"/>
    </xf>
    <xf numFmtId="0" fontId="2" fillId="2" borderId="2" xfId="2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2" borderId="1" xfId="2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1" fontId="9" fillId="3" borderId="18" xfId="1" applyNumberFormat="1" applyFont="1" applyFill="1" applyBorder="1" applyAlignment="1">
      <alignment horizontal="center" vertical="center"/>
    </xf>
    <xf numFmtId="43" fontId="9" fillId="3" borderId="2" xfId="3" applyNumberFormat="1" applyFont="1" applyBorder="1"/>
    <xf numFmtId="43" fontId="9" fillId="3" borderId="1" xfId="3" applyNumberFormat="1" applyFont="1"/>
    <xf numFmtId="0" fontId="9" fillId="3" borderId="1" xfId="3" applyFont="1" applyAlignment="1" applyProtection="1">
      <alignment horizontal="center" vertical="center" wrapText="1"/>
      <protection locked="0"/>
    </xf>
    <xf numFmtId="164" fontId="9" fillId="3" borderId="1" xfId="3" applyNumberFormat="1" applyFont="1"/>
    <xf numFmtId="0" fontId="9" fillId="3" borderId="2" xfId="3" applyFont="1" applyBorder="1" applyAlignment="1" applyProtection="1">
      <alignment horizontal="center" vertical="center" wrapText="1"/>
      <protection locked="0"/>
    </xf>
    <xf numFmtId="0" fontId="10" fillId="4" borderId="15" xfId="4" applyFont="1" applyFill="1" applyBorder="1" applyAlignment="1">
      <alignment horizontal="center" vertical="center" wrapText="1"/>
    </xf>
    <xf numFmtId="0" fontId="10" fillId="4" borderId="2" xfId="4" applyFont="1" applyFill="1" applyBorder="1" applyAlignment="1">
      <alignment horizontal="center" vertical="center" wrapText="1"/>
    </xf>
    <xf numFmtId="0" fontId="10" fillId="4" borderId="3" xfId="4" applyFont="1" applyFill="1" applyBorder="1" applyAlignment="1">
      <alignment horizontal="center" vertical="center" wrapText="1"/>
    </xf>
    <xf numFmtId="0" fontId="10" fillId="4" borderId="16" xfId="4" applyFont="1" applyFill="1" applyBorder="1" applyAlignment="1">
      <alignment horizontal="center" vertical="center" wrapText="1"/>
    </xf>
    <xf numFmtId="0" fontId="10" fillId="4" borderId="4" xfId="4" applyFont="1" applyFill="1" applyBorder="1" applyAlignment="1">
      <alignment horizontal="center" vertical="center" wrapText="1"/>
    </xf>
    <xf numFmtId="0" fontId="11" fillId="6" borderId="7" xfId="5" applyFont="1" applyBorder="1" applyAlignment="1">
      <alignment horizontal="center" vertical="center" wrapText="1"/>
    </xf>
    <xf numFmtId="0" fontId="11" fillId="6" borderId="8" xfId="5" applyFont="1" applyBorder="1" applyAlignment="1">
      <alignment horizontal="center" vertical="center" wrapText="1"/>
    </xf>
    <xf numFmtId="0" fontId="11" fillId="6" borderId="25" xfId="5" applyFont="1" applyBorder="1" applyAlignment="1">
      <alignment vertical="center" wrapText="1"/>
    </xf>
    <xf numFmtId="0" fontId="11" fillId="6" borderId="9" xfId="5" applyFont="1" applyBorder="1" applyAlignment="1">
      <alignment vertical="center" wrapText="1"/>
    </xf>
    <xf numFmtId="165" fontId="11" fillId="6" borderId="19" xfId="5" applyNumberFormat="1" applyFont="1" applyBorder="1" applyAlignment="1" applyProtection="1">
      <alignment horizontal="left" vertical="center" wrapText="1"/>
      <protection locked="0"/>
    </xf>
    <xf numFmtId="165" fontId="11" fillId="6" borderId="20" xfId="5" applyNumberFormat="1" applyFont="1" applyBorder="1" applyAlignment="1" applyProtection="1">
      <alignment horizontal="left" vertical="center" wrapText="1"/>
      <protection locked="0"/>
    </xf>
    <xf numFmtId="0" fontId="11" fillId="6" borderId="20" xfId="5" applyFont="1" applyBorder="1" applyAlignment="1">
      <alignment vertical="center" wrapText="1"/>
    </xf>
    <xf numFmtId="0" fontId="11" fillId="6" borderId="21" xfId="5" applyFont="1" applyBorder="1" applyAlignment="1">
      <alignment vertical="center" wrapText="1"/>
    </xf>
    <xf numFmtId="0" fontId="12" fillId="5" borderId="2" xfId="2" applyFont="1" applyFill="1" applyBorder="1"/>
  </cellXfs>
  <cellStyles count="6">
    <cellStyle name="Calculation" xfId="3" builtinId="22"/>
    <cellStyle name="Comma" xfId="1" builtinId="3"/>
    <cellStyle name="Explanatory Text" xfId="4" builtinId="53"/>
    <cellStyle name="Input" xfId="2" builtinId="20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7714-7807-4BEE-97BC-5EF1C37A6CA2}">
  <dimension ref="A1:P70"/>
  <sheetViews>
    <sheetView tabSelected="1" zoomScale="80" zoomScaleNormal="80" workbookViewId="0">
      <selection activeCell="W8" sqref="W8"/>
    </sheetView>
  </sheetViews>
  <sheetFormatPr defaultRowHeight="12.75" x14ac:dyDescent="0.2"/>
  <cols>
    <col min="1" max="1" width="31.28515625" customWidth="1"/>
    <col min="2" max="2" width="32.28515625" customWidth="1"/>
    <col min="3" max="4" width="15.85546875" customWidth="1"/>
    <col min="5" max="5" width="19.28515625" customWidth="1"/>
    <col min="6" max="6" width="15.85546875" customWidth="1"/>
    <col min="7" max="7" width="23.28515625" customWidth="1"/>
    <col min="8" max="8" width="15.85546875" customWidth="1"/>
    <col min="9" max="9" width="21" customWidth="1"/>
    <col min="10" max="12" width="15.85546875" customWidth="1"/>
    <col min="13" max="13" width="0" hidden="1" customWidth="1"/>
    <col min="14" max="14" width="0" style="7" hidden="1" customWidth="1"/>
    <col min="15" max="16" width="14.7109375" hidden="1" customWidth="1"/>
  </cols>
  <sheetData>
    <row r="1" spans="1:16" s="1" customFormat="1" ht="21" x14ac:dyDescent="0.3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N1" s="5"/>
    </row>
    <row r="2" spans="1:16" s="1" customFormat="1" ht="39.4" customHeight="1" x14ac:dyDescent="0.25">
      <c r="A2" s="14" t="s">
        <v>36</v>
      </c>
      <c r="B2" s="29">
        <v>1111</v>
      </c>
      <c r="C2"/>
      <c r="D2" s="17" t="s">
        <v>5</v>
      </c>
      <c r="E2" s="26">
        <v>210</v>
      </c>
      <c r="F2" s="62" t="s">
        <v>114</v>
      </c>
      <c r="G2" s="27" t="s">
        <v>103</v>
      </c>
      <c r="H2" s="28">
        <v>189</v>
      </c>
      <c r="I2" s="64" t="s">
        <v>105</v>
      </c>
      <c r="J2" s="40" t="s">
        <v>131</v>
      </c>
      <c r="K2" s="41"/>
      <c r="L2" s="42"/>
      <c r="N2" s="5" t="s">
        <v>117</v>
      </c>
      <c r="O2" s="1">
        <v>210</v>
      </c>
      <c r="P2" s="1" t="s">
        <v>116</v>
      </c>
    </row>
    <row r="3" spans="1:16" s="1" customFormat="1" ht="39.4" customHeight="1" x14ac:dyDescent="0.25">
      <c r="A3" s="16" t="s">
        <v>1</v>
      </c>
      <c r="B3" s="15" t="s">
        <v>2</v>
      </c>
      <c r="C3"/>
      <c r="D3" s="17" t="s">
        <v>7</v>
      </c>
      <c r="E3" s="18">
        <v>180</v>
      </c>
      <c r="F3" s="62"/>
      <c r="G3" s="10" t="s">
        <v>8</v>
      </c>
      <c r="H3" s="52">
        <f>H2/E4</f>
        <v>162</v>
      </c>
      <c r="I3" s="65" t="s">
        <v>104</v>
      </c>
      <c r="J3" s="43"/>
      <c r="K3" s="41"/>
      <c r="L3" s="42"/>
      <c r="N3" s="5" t="s">
        <v>118</v>
      </c>
      <c r="O3" s="1">
        <v>50000</v>
      </c>
      <c r="P3" s="1" t="s">
        <v>119</v>
      </c>
    </row>
    <row r="4" spans="1:16" s="1" customFormat="1" ht="65.25" customHeight="1" x14ac:dyDescent="0.25">
      <c r="A4" s="14" t="s">
        <v>3</v>
      </c>
      <c r="B4" s="15" t="s">
        <v>127</v>
      </c>
      <c r="C4"/>
      <c r="D4" s="21" t="s">
        <v>9</v>
      </c>
      <c r="E4" s="53">
        <f>E2/E3</f>
        <v>1.1666666666666667</v>
      </c>
      <c r="F4" s="63"/>
      <c r="G4" s="11" t="s">
        <v>130</v>
      </c>
      <c r="H4" s="70">
        <f>H2*1.2</f>
        <v>226.79999999999998</v>
      </c>
      <c r="I4" s="65" t="s">
        <v>105</v>
      </c>
      <c r="J4" s="43"/>
      <c r="K4" s="41"/>
      <c r="L4" s="42"/>
      <c r="M4" s="6"/>
      <c r="N4" s="5" t="s">
        <v>117</v>
      </c>
      <c r="O4" s="1">
        <v>198</v>
      </c>
      <c r="P4" s="1" t="s">
        <v>120</v>
      </c>
    </row>
    <row r="5" spans="1:16" s="1" customFormat="1" ht="39.4" customHeight="1" thickBot="1" x14ac:dyDescent="0.3">
      <c r="A5" s="16" t="s">
        <v>4</v>
      </c>
      <c r="B5" s="15" t="s">
        <v>128</v>
      </c>
      <c r="C5"/>
      <c r="D5" s="21"/>
      <c r="E5" s="21"/>
      <c r="G5" s="11" t="s">
        <v>106</v>
      </c>
      <c r="H5" s="12">
        <v>3.5000000000000003E-2</v>
      </c>
      <c r="I5" s="65" t="s">
        <v>107</v>
      </c>
      <c r="J5" s="44"/>
      <c r="K5" s="45"/>
      <c r="L5" s="46"/>
      <c r="M5" s="9"/>
      <c r="N5" s="5" t="s">
        <v>117</v>
      </c>
      <c r="O5" s="1">
        <v>178</v>
      </c>
      <c r="P5" s="1" t="s">
        <v>121</v>
      </c>
    </row>
    <row r="6" spans="1:16" ht="39.4" customHeight="1" x14ac:dyDescent="0.25">
      <c r="A6" s="19" t="s">
        <v>6</v>
      </c>
      <c r="B6" s="15" t="s">
        <v>129</v>
      </c>
      <c r="D6" s="21"/>
      <c r="E6" s="21"/>
      <c r="F6" s="21"/>
      <c r="G6" s="21"/>
      <c r="H6" s="21"/>
      <c r="I6" s="21"/>
      <c r="J6" s="21"/>
      <c r="K6" s="21"/>
      <c r="L6" s="13"/>
      <c r="M6" s="8"/>
      <c r="N6" s="7" t="s">
        <v>118</v>
      </c>
      <c r="O6" s="1">
        <v>50000</v>
      </c>
      <c r="P6" s="1" t="s">
        <v>122</v>
      </c>
    </row>
    <row r="7" spans="1:16" s="1" customFormat="1" ht="39.4" customHeight="1" x14ac:dyDescent="0.25">
      <c r="A7" s="14" t="s">
        <v>10</v>
      </c>
      <c r="B7" s="20">
        <v>1000</v>
      </c>
      <c r="C7"/>
      <c r="D7" s="21"/>
      <c r="E7" s="21"/>
      <c r="F7" s="21"/>
      <c r="G7" s="21"/>
      <c r="H7" s="21"/>
      <c r="I7" s="21"/>
      <c r="J7" s="21"/>
      <c r="K7" s="21"/>
      <c r="L7" s="13"/>
      <c r="N7" s="5"/>
    </row>
    <row r="8" spans="1:16" s="1" customFormat="1" ht="20.25" customHeight="1" x14ac:dyDescent="0.25">
      <c r="A8" s="19"/>
      <c r="B8"/>
      <c r="C8"/>
      <c r="D8" s="21"/>
      <c r="E8" s="21"/>
      <c r="F8" s="21"/>
      <c r="G8" s="21"/>
      <c r="H8" s="21"/>
      <c r="I8" s="21"/>
      <c r="J8" s="21"/>
      <c r="K8" s="21"/>
      <c r="L8" s="13"/>
      <c r="N8" s="5"/>
    </row>
    <row r="9" spans="1:16" ht="21" x14ac:dyDescent="0.35">
      <c r="A9" s="37" t="s">
        <v>115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1:16" s="1" customFormat="1" ht="32.65" customHeight="1" x14ac:dyDescent="0.25">
      <c r="A10" s="57" t="s">
        <v>11</v>
      </c>
      <c r="B10" s="58" t="s">
        <v>12</v>
      </c>
      <c r="C10" s="58" t="s">
        <v>13</v>
      </c>
      <c r="D10" s="59" t="s">
        <v>14</v>
      </c>
      <c r="E10" s="58" t="s">
        <v>34</v>
      </c>
      <c r="F10" s="59" t="s">
        <v>15</v>
      </c>
      <c r="G10" s="58" t="s">
        <v>10</v>
      </c>
      <c r="H10" s="58" t="s">
        <v>97</v>
      </c>
      <c r="I10" s="58" t="s">
        <v>98</v>
      </c>
      <c r="J10" s="58" t="s">
        <v>100</v>
      </c>
      <c r="K10" s="58" t="s">
        <v>108</v>
      </c>
      <c r="L10" s="60" t="s">
        <v>110</v>
      </c>
      <c r="N10" s="5"/>
    </row>
    <row r="11" spans="1:16" s="1" customFormat="1" ht="65.650000000000006" customHeight="1" x14ac:dyDescent="0.25">
      <c r="A11" s="57"/>
      <c r="B11" s="58"/>
      <c r="C11" s="58"/>
      <c r="D11" s="61"/>
      <c r="E11" s="58"/>
      <c r="F11" s="61"/>
      <c r="G11" s="58"/>
      <c r="H11" s="58" t="s">
        <v>16</v>
      </c>
      <c r="I11" s="58" t="s">
        <v>17</v>
      </c>
      <c r="J11" s="58"/>
      <c r="K11" s="58"/>
      <c r="L11" s="60"/>
      <c r="N11" s="5"/>
    </row>
    <row r="12" spans="1:16" s="1" customFormat="1" ht="28.15" customHeight="1" x14ac:dyDescent="0.25">
      <c r="A12" s="22" t="s">
        <v>18</v>
      </c>
      <c r="B12" s="23" t="s">
        <v>19</v>
      </c>
      <c r="C12" s="36" t="s">
        <v>20</v>
      </c>
      <c r="D12" s="54">
        <f>IF(C12="","",VLOOKUP(C12,$A$66:$B$70,2,FALSE))</f>
        <v>15</v>
      </c>
      <c r="E12" s="2">
        <v>75</v>
      </c>
      <c r="F12" s="23"/>
      <c r="G12" s="24">
        <v>2000</v>
      </c>
      <c r="H12" s="55">
        <f t="shared" ref="H12:H17" si="0">1/D12*G12</f>
        <v>133.33333333333334</v>
      </c>
      <c r="I12" s="55">
        <f>E12*(1+$H$5)^(D12/2)</f>
        <v>97.0764501461652</v>
      </c>
      <c r="J12" s="55">
        <f>I12*$E$4</f>
        <v>113.25585850385941</v>
      </c>
      <c r="K12" s="50">
        <f>(J12*G12+J13*G13+J14*G14+J15*G15+J16*G16+J17*G17)/SUM(G12:G17)</f>
        <v>180.73572253800731</v>
      </c>
      <c r="L12" s="51">
        <f>IF(E2&gt;MAX(H2,K12),E2-MIN(E2-MAX(H2,K12),H4),MAX(E2,K12))</f>
        <v>189</v>
      </c>
      <c r="N12" s="5"/>
    </row>
    <row r="13" spans="1:16" ht="25.5" x14ac:dyDescent="0.2">
      <c r="A13" s="22" t="s">
        <v>21</v>
      </c>
      <c r="B13" s="23" t="s">
        <v>22</v>
      </c>
      <c r="C13" s="36" t="s">
        <v>20</v>
      </c>
      <c r="D13" s="54">
        <f t="shared" ref="D13:D29" si="1">IF(C13="","",VLOOKUP(C13,$A$66:$B$70,2,FALSE))</f>
        <v>15</v>
      </c>
      <c r="E13" s="2">
        <v>0</v>
      </c>
      <c r="F13" s="23"/>
      <c r="G13" s="24">
        <v>10000</v>
      </c>
      <c r="H13" s="55">
        <f t="shared" si="0"/>
        <v>666.66666666666663</v>
      </c>
      <c r="I13" s="55">
        <v>144.35</v>
      </c>
      <c r="J13" s="55">
        <f t="shared" ref="J13:J17" si="2">I13*$E$4</f>
        <v>168.40833333333333</v>
      </c>
      <c r="K13" s="50"/>
      <c r="L13" s="51"/>
    </row>
    <row r="14" spans="1:16" ht="25.5" x14ac:dyDescent="0.2">
      <c r="A14" s="22" t="s">
        <v>24</v>
      </c>
      <c r="B14" s="23" t="s">
        <v>25</v>
      </c>
      <c r="C14" s="36" t="s">
        <v>125</v>
      </c>
      <c r="D14" s="54">
        <f t="shared" si="1"/>
        <v>15</v>
      </c>
      <c r="E14" s="2">
        <v>120</v>
      </c>
      <c r="F14" s="23"/>
      <c r="G14" s="24">
        <v>2000</v>
      </c>
      <c r="H14" s="55">
        <f t="shared" si="0"/>
        <v>133.33333333333334</v>
      </c>
      <c r="I14" s="55">
        <f>E14*(1+$H$5)^(D14/2)</f>
        <v>155.32232023386433</v>
      </c>
      <c r="J14" s="55">
        <f t="shared" si="2"/>
        <v>181.20937360617506</v>
      </c>
      <c r="K14" s="50"/>
      <c r="L14" s="51"/>
    </row>
    <row r="15" spans="1:16" ht="25.5" x14ac:dyDescent="0.2">
      <c r="A15" s="22" t="s">
        <v>27</v>
      </c>
      <c r="B15" s="23" t="s">
        <v>25</v>
      </c>
      <c r="C15" s="36" t="s">
        <v>26</v>
      </c>
      <c r="D15" s="54">
        <f t="shared" si="1"/>
        <v>20</v>
      </c>
      <c r="E15" s="2">
        <v>120</v>
      </c>
      <c r="F15" s="23"/>
      <c r="G15" s="24">
        <v>2000</v>
      </c>
      <c r="H15" s="55">
        <f t="shared" si="0"/>
        <v>100</v>
      </c>
      <c r="I15" s="55">
        <f>E15*(1+$H$5)^(D15/2)</f>
        <v>169.27185127453453</v>
      </c>
      <c r="J15" s="55">
        <f t="shared" si="2"/>
        <v>197.48382648695696</v>
      </c>
      <c r="K15" s="50"/>
      <c r="L15" s="51"/>
    </row>
    <row r="16" spans="1:16" x14ac:dyDescent="0.2">
      <c r="A16" s="22" t="s">
        <v>28</v>
      </c>
      <c r="B16" s="23" t="s">
        <v>29</v>
      </c>
      <c r="C16" s="36" t="s">
        <v>125</v>
      </c>
      <c r="D16" s="54">
        <f t="shared" si="1"/>
        <v>15</v>
      </c>
      <c r="E16" s="2">
        <v>150</v>
      </c>
      <c r="F16" s="23"/>
      <c r="G16" s="24">
        <v>2000</v>
      </c>
      <c r="H16" s="55">
        <f t="shared" si="0"/>
        <v>133.33333333333334</v>
      </c>
      <c r="I16" s="55">
        <f>E16*(1+$H$5)^(D16/2)</f>
        <v>194.1529002923304</v>
      </c>
      <c r="J16" s="55">
        <f t="shared" si="2"/>
        <v>226.51171700771883</v>
      </c>
      <c r="K16" s="50"/>
      <c r="L16" s="51"/>
    </row>
    <row r="17" spans="1:12" ht="25.5" x14ac:dyDescent="0.2">
      <c r="A17" s="22" t="s">
        <v>30</v>
      </c>
      <c r="B17" s="23" t="s">
        <v>29</v>
      </c>
      <c r="C17" s="36" t="s">
        <v>26</v>
      </c>
      <c r="D17" s="54">
        <f t="shared" si="1"/>
        <v>20</v>
      </c>
      <c r="E17" s="2">
        <v>150</v>
      </c>
      <c r="F17" s="23"/>
      <c r="G17" s="24">
        <v>2000</v>
      </c>
      <c r="H17" s="55">
        <f t="shared" si="0"/>
        <v>100</v>
      </c>
      <c r="I17" s="55">
        <f>E17*(1+$H$5)^(D17/2)</f>
        <v>211.58981409316814</v>
      </c>
      <c r="J17" s="55">
        <f t="shared" si="2"/>
        <v>246.85478310869618</v>
      </c>
      <c r="K17" s="50"/>
      <c r="L17" s="51"/>
    </row>
    <row r="18" spans="1:12" x14ac:dyDescent="0.2">
      <c r="A18" s="30"/>
      <c r="B18" s="23"/>
      <c r="C18" s="36"/>
      <c r="D18" s="54" t="str">
        <f t="shared" si="1"/>
        <v/>
      </c>
      <c r="E18" s="31"/>
      <c r="F18" s="23"/>
      <c r="G18" s="24"/>
      <c r="H18" s="25"/>
      <c r="I18" s="25"/>
      <c r="J18" s="25"/>
      <c r="K18" s="32"/>
      <c r="L18" s="33"/>
    </row>
    <row r="19" spans="1:12" x14ac:dyDescent="0.2">
      <c r="A19" s="30"/>
      <c r="B19" s="23"/>
      <c r="C19" s="36"/>
      <c r="D19" s="54" t="str">
        <f t="shared" si="1"/>
        <v/>
      </c>
      <c r="E19" s="31"/>
      <c r="F19" s="23"/>
      <c r="G19" s="24"/>
      <c r="H19" s="25"/>
      <c r="I19" s="25"/>
      <c r="J19" s="25"/>
      <c r="K19" s="32"/>
      <c r="L19" s="33"/>
    </row>
    <row r="20" spans="1:12" x14ac:dyDescent="0.2">
      <c r="A20" s="30"/>
      <c r="B20" s="23"/>
      <c r="C20" s="36"/>
      <c r="D20" s="54" t="str">
        <f t="shared" si="1"/>
        <v/>
      </c>
      <c r="E20" s="31"/>
      <c r="F20" s="23"/>
      <c r="G20" s="24"/>
      <c r="H20" s="25"/>
      <c r="I20" s="25"/>
      <c r="J20" s="25"/>
      <c r="K20" s="32"/>
      <c r="L20" s="33"/>
    </row>
    <row r="21" spans="1:12" x14ac:dyDescent="0.2">
      <c r="A21" s="30"/>
      <c r="B21" s="23"/>
      <c r="C21" s="36"/>
      <c r="D21" s="54" t="str">
        <f t="shared" si="1"/>
        <v/>
      </c>
      <c r="E21" s="31"/>
      <c r="F21" s="23"/>
      <c r="G21" s="24"/>
      <c r="H21" s="25"/>
      <c r="I21" s="25"/>
      <c r="J21" s="25"/>
      <c r="K21" s="32"/>
      <c r="L21" s="33"/>
    </row>
    <row r="22" spans="1:12" x14ac:dyDescent="0.2">
      <c r="A22" s="30"/>
      <c r="B22" s="23"/>
      <c r="C22" s="36"/>
      <c r="D22" s="54" t="str">
        <f t="shared" si="1"/>
        <v/>
      </c>
      <c r="E22" s="31"/>
      <c r="F22" s="23"/>
      <c r="G22" s="24"/>
      <c r="H22" s="25"/>
      <c r="I22" s="25"/>
      <c r="J22" s="25"/>
      <c r="K22" s="32"/>
      <c r="L22" s="33"/>
    </row>
    <row r="23" spans="1:12" x14ac:dyDescent="0.2">
      <c r="A23" s="30"/>
      <c r="B23" s="23"/>
      <c r="C23" s="36"/>
      <c r="D23" s="54" t="str">
        <f t="shared" si="1"/>
        <v/>
      </c>
      <c r="E23" s="31"/>
      <c r="F23" s="23"/>
      <c r="G23" s="24"/>
      <c r="H23" s="25"/>
      <c r="I23" s="25"/>
      <c r="J23" s="25"/>
      <c r="K23" s="32"/>
      <c r="L23" s="33"/>
    </row>
    <row r="24" spans="1:12" x14ac:dyDescent="0.2">
      <c r="A24" s="30"/>
      <c r="B24" s="23"/>
      <c r="C24" s="36"/>
      <c r="D24" s="54" t="str">
        <f t="shared" si="1"/>
        <v/>
      </c>
      <c r="E24" s="31"/>
      <c r="F24" s="23"/>
      <c r="G24" s="24"/>
      <c r="H24" s="25"/>
      <c r="I24" s="25"/>
      <c r="J24" s="25"/>
      <c r="K24" s="32"/>
      <c r="L24" s="33"/>
    </row>
    <row r="25" spans="1:12" x14ac:dyDescent="0.2">
      <c r="A25" s="30"/>
      <c r="B25" s="23"/>
      <c r="C25" s="36"/>
      <c r="D25" s="54" t="str">
        <f t="shared" si="1"/>
        <v/>
      </c>
      <c r="E25" s="31"/>
      <c r="F25" s="23"/>
      <c r="G25" s="24"/>
      <c r="H25" s="25"/>
      <c r="I25" s="25"/>
      <c r="J25" s="25"/>
      <c r="K25" s="32"/>
      <c r="L25" s="33"/>
    </row>
    <row r="26" spans="1:12" x14ac:dyDescent="0.2">
      <c r="A26" s="30"/>
      <c r="B26" s="23"/>
      <c r="C26" s="36"/>
      <c r="D26" s="54" t="str">
        <f t="shared" si="1"/>
        <v/>
      </c>
      <c r="E26" s="31"/>
      <c r="F26" s="23"/>
      <c r="G26" s="24"/>
      <c r="H26" s="25"/>
      <c r="I26" s="25"/>
      <c r="J26" s="25"/>
      <c r="K26" s="32"/>
      <c r="L26" s="33"/>
    </row>
    <row r="27" spans="1:12" x14ac:dyDescent="0.2">
      <c r="A27" s="30"/>
      <c r="B27" s="23"/>
      <c r="C27" s="36"/>
      <c r="D27" s="54" t="str">
        <f t="shared" si="1"/>
        <v/>
      </c>
      <c r="E27" s="31"/>
      <c r="F27" s="23"/>
      <c r="G27" s="24"/>
      <c r="H27" s="25"/>
      <c r="I27" s="25"/>
      <c r="J27" s="25"/>
      <c r="K27" s="32"/>
      <c r="L27" s="33"/>
    </row>
    <row r="28" spans="1:12" x14ac:dyDescent="0.2">
      <c r="A28" s="30"/>
      <c r="B28" s="23"/>
      <c r="C28" s="36"/>
      <c r="D28" s="54" t="str">
        <f t="shared" si="1"/>
        <v/>
      </c>
      <c r="E28" s="31"/>
      <c r="F28" s="23"/>
      <c r="G28" s="24"/>
      <c r="H28" s="25"/>
      <c r="I28" s="25"/>
      <c r="J28" s="25"/>
      <c r="K28" s="32"/>
      <c r="L28" s="33"/>
    </row>
    <row r="29" spans="1:12" x14ac:dyDescent="0.2">
      <c r="A29" s="30"/>
      <c r="B29" s="23"/>
      <c r="C29" s="36"/>
      <c r="D29" s="54" t="str">
        <f t="shared" si="1"/>
        <v/>
      </c>
      <c r="E29" s="31"/>
      <c r="F29" s="23"/>
      <c r="G29" s="24"/>
      <c r="H29" s="25"/>
      <c r="I29" s="25"/>
      <c r="J29" s="25"/>
      <c r="K29" s="32"/>
      <c r="L29" s="33"/>
    </row>
    <row r="30" spans="1:12" ht="128.65" customHeight="1" thickBot="1" x14ac:dyDescent="0.25">
      <c r="A30" s="66" t="s">
        <v>111</v>
      </c>
      <c r="B30" s="67" t="s">
        <v>112</v>
      </c>
      <c r="C30" s="67" t="s">
        <v>96</v>
      </c>
      <c r="D30" s="67" t="s">
        <v>33</v>
      </c>
      <c r="E30" s="67" t="s">
        <v>35</v>
      </c>
      <c r="F30" s="68" t="s">
        <v>31</v>
      </c>
      <c r="G30" s="68" t="s">
        <v>32</v>
      </c>
      <c r="H30" s="68" t="s">
        <v>101</v>
      </c>
      <c r="I30" s="68" t="s">
        <v>99</v>
      </c>
      <c r="J30" s="68" t="s">
        <v>102</v>
      </c>
      <c r="K30" s="68" t="s">
        <v>109</v>
      </c>
      <c r="L30" s="69" t="s">
        <v>113</v>
      </c>
    </row>
    <row r="33" spans="1:5" ht="15.75" x14ac:dyDescent="0.25">
      <c r="A33" s="4" t="s">
        <v>37</v>
      </c>
      <c r="B33" s="4"/>
      <c r="C33" s="4"/>
      <c r="D33" s="4"/>
      <c r="E33" s="4"/>
    </row>
    <row r="35" spans="1:5" x14ac:dyDescent="0.2">
      <c r="A35" s="3" t="s">
        <v>95</v>
      </c>
      <c r="B35" s="48" t="s">
        <v>94</v>
      </c>
      <c r="C35" s="48"/>
      <c r="D35" s="48" t="s">
        <v>93</v>
      </c>
      <c r="E35" s="48"/>
    </row>
    <row r="36" spans="1:5" x14ac:dyDescent="0.2">
      <c r="A36" s="49" t="s">
        <v>82</v>
      </c>
      <c r="B36" s="47" t="s">
        <v>92</v>
      </c>
      <c r="C36" s="47"/>
      <c r="D36" s="47" t="s">
        <v>91</v>
      </c>
      <c r="E36" s="47"/>
    </row>
    <row r="37" spans="1:5" x14ac:dyDescent="0.2">
      <c r="A37" s="49"/>
      <c r="B37" s="47" t="s">
        <v>90</v>
      </c>
      <c r="C37" s="47"/>
      <c r="D37" s="47" t="s">
        <v>89</v>
      </c>
      <c r="E37" s="47"/>
    </row>
    <row r="38" spans="1:5" x14ac:dyDescent="0.2">
      <c r="A38" s="49"/>
      <c r="B38" s="47" t="s">
        <v>88</v>
      </c>
      <c r="C38" s="47"/>
      <c r="D38" s="47" t="s">
        <v>87</v>
      </c>
      <c r="E38" s="47"/>
    </row>
    <row r="39" spans="1:5" x14ac:dyDescent="0.2">
      <c r="A39" s="49"/>
      <c r="B39" s="47" t="s">
        <v>86</v>
      </c>
      <c r="C39" s="47"/>
      <c r="D39" s="47" t="s">
        <v>85</v>
      </c>
      <c r="E39" s="47"/>
    </row>
    <row r="40" spans="1:5" x14ac:dyDescent="0.2">
      <c r="A40" s="49"/>
      <c r="B40" s="47" t="s">
        <v>84</v>
      </c>
      <c r="C40" s="47"/>
      <c r="D40" s="47" t="s">
        <v>83</v>
      </c>
      <c r="E40" s="47"/>
    </row>
    <row r="41" spans="1:5" x14ac:dyDescent="0.2">
      <c r="A41" s="49"/>
      <c r="B41" s="47" t="s">
        <v>81</v>
      </c>
      <c r="C41" s="47"/>
      <c r="D41" s="47" t="s">
        <v>80</v>
      </c>
      <c r="E41" s="47"/>
    </row>
    <row r="42" spans="1:5" x14ac:dyDescent="0.2">
      <c r="A42" s="49" t="s">
        <v>59</v>
      </c>
      <c r="B42" s="47" t="s">
        <v>79</v>
      </c>
      <c r="C42" s="47"/>
      <c r="D42" s="47" t="s">
        <v>78</v>
      </c>
      <c r="E42" s="47"/>
    </row>
    <row r="43" spans="1:5" x14ac:dyDescent="0.2">
      <c r="A43" s="49"/>
      <c r="B43" s="47" t="s">
        <v>77</v>
      </c>
      <c r="C43" s="47"/>
      <c r="D43" s="47" t="s">
        <v>76</v>
      </c>
      <c r="E43" s="47"/>
    </row>
    <row r="44" spans="1:5" x14ac:dyDescent="0.2">
      <c r="A44" s="49"/>
      <c r="B44" s="47" t="s">
        <v>75</v>
      </c>
      <c r="C44" s="47"/>
      <c r="D44" s="47" t="s">
        <v>74</v>
      </c>
      <c r="E44" s="47"/>
    </row>
    <row r="45" spans="1:5" x14ac:dyDescent="0.2">
      <c r="A45" s="49"/>
      <c r="B45" s="47" t="s">
        <v>73</v>
      </c>
      <c r="C45" s="47"/>
      <c r="D45" s="47" t="s">
        <v>72</v>
      </c>
      <c r="E45" s="47"/>
    </row>
    <row r="46" spans="1:5" x14ac:dyDescent="0.2">
      <c r="A46" s="49"/>
      <c r="B46" s="47" t="s">
        <v>71</v>
      </c>
      <c r="C46" s="47"/>
      <c r="D46" s="47" t="s">
        <v>70</v>
      </c>
      <c r="E46" s="47"/>
    </row>
    <row r="47" spans="1:5" x14ac:dyDescent="0.2">
      <c r="A47" s="49"/>
      <c r="B47" s="47" t="s">
        <v>69</v>
      </c>
      <c r="C47" s="47"/>
      <c r="D47" s="47" t="s">
        <v>68</v>
      </c>
      <c r="E47" s="47"/>
    </row>
    <row r="48" spans="1:5" x14ac:dyDescent="0.2">
      <c r="A48" s="49"/>
      <c r="B48" s="47" t="s">
        <v>67</v>
      </c>
      <c r="C48" s="47"/>
      <c r="D48" s="47" t="s">
        <v>66</v>
      </c>
      <c r="E48" s="47"/>
    </row>
    <row r="49" spans="1:5" x14ac:dyDescent="0.2">
      <c r="A49" s="49"/>
      <c r="B49" s="47" t="s">
        <v>65</v>
      </c>
      <c r="C49" s="47"/>
      <c r="D49" s="47" t="s">
        <v>64</v>
      </c>
      <c r="E49" s="47"/>
    </row>
    <row r="50" spans="1:5" x14ac:dyDescent="0.2">
      <c r="A50" s="49"/>
      <c r="B50" s="47" t="s">
        <v>63</v>
      </c>
      <c r="C50" s="47"/>
      <c r="D50" s="47" t="s">
        <v>62</v>
      </c>
      <c r="E50" s="47"/>
    </row>
    <row r="51" spans="1:5" x14ac:dyDescent="0.2">
      <c r="A51" s="49"/>
      <c r="B51" s="47" t="s">
        <v>61</v>
      </c>
      <c r="C51" s="47"/>
      <c r="D51" s="47" t="s">
        <v>60</v>
      </c>
      <c r="E51" s="47"/>
    </row>
    <row r="52" spans="1:5" x14ac:dyDescent="0.2">
      <c r="A52" s="49"/>
      <c r="B52" s="47" t="s">
        <v>58</v>
      </c>
      <c r="C52" s="47"/>
      <c r="D52" s="47" t="s">
        <v>57</v>
      </c>
      <c r="E52" s="47"/>
    </row>
    <row r="53" spans="1:5" x14ac:dyDescent="0.2">
      <c r="A53" s="49"/>
      <c r="B53" s="47" t="s">
        <v>56</v>
      </c>
      <c r="C53" s="47"/>
      <c r="D53" s="47" t="s">
        <v>55</v>
      </c>
      <c r="E53" s="47"/>
    </row>
    <row r="54" spans="1:5" x14ac:dyDescent="0.2">
      <c r="A54" s="49"/>
      <c r="B54" s="47" t="s">
        <v>54</v>
      </c>
      <c r="C54" s="47"/>
      <c r="D54" s="47" t="s">
        <v>53</v>
      </c>
      <c r="E54" s="47"/>
    </row>
    <row r="55" spans="1:5" x14ac:dyDescent="0.2">
      <c r="A55" s="49"/>
      <c r="B55" s="47" t="s">
        <v>52</v>
      </c>
      <c r="C55" s="47"/>
      <c r="D55" s="47" t="s">
        <v>51</v>
      </c>
      <c r="E55" s="47"/>
    </row>
    <row r="56" spans="1:5" x14ac:dyDescent="0.2">
      <c r="A56" s="49"/>
      <c r="B56" s="47" t="s">
        <v>50</v>
      </c>
      <c r="C56" s="47"/>
      <c r="D56" s="47" t="s">
        <v>49</v>
      </c>
      <c r="E56" s="47"/>
    </row>
    <row r="57" spans="1:5" x14ac:dyDescent="0.2">
      <c r="A57" s="49" t="s">
        <v>40</v>
      </c>
      <c r="B57" s="47" t="s">
        <v>48</v>
      </c>
      <c r="C57" s="47"/>
      <c r="D57" s="47" t="s">
        <v>47</v>
      </c>
      <c r="E57" s="47"/>
    </row>
    <row r="58" spans="1:5" x14ac:dyDescent="0.2">
      <c r="A58" s="49"/>
      <c r="B58" s="47" t="s">
        <v>46</v>
      </c>
      <c r="C58" s="47"/>
      <c r="D58" s="47" t="s">
        <v>45</v>
      </c>
      <c r="E58" s="47"/>
    </row>
    <row r="59" spans="1:5" x14ac:dyDescent="0.2">
      <c r="A59" s="49"/>
      <c r="B59" s="47" t="s">
        <v>44</v>
      </c>
      <c r="C59" s="47"/>
      <c r="D59" s="47" t="s">
        <v>43</v>
      </c>
      <c r="E59" s="47"/>
    </row>
    <row r="60" spans="1:5" x14ac:dyDescent="0.2">
      <c r="A60" s="49"/>
      <c r="B60" s="47" t="s">
        <v>42</v>
      </c>
      <c r="C60" s="47"/>
      <c r="D60" s="47" t="s">
        <v>41</v>
      </c>
      <c r="E60" s="47"/>
    </row>
    <row r="61" spans="1:5" x14ac:dyDescent="0.2">
      <c r="A61" s="49"/>
      <c r="B61" s="47" t="s">
        <v>39</v>
      </c>
      <c r="C61" s="47"/>
      <c r="D61" s="47" t="s">
        <v>38</v>
      </c>
      <c r="E61" s="47"/>
    </row>
    <row r="65" spans="1:2" ht="13.5" x14ac:dyDescent="0.2">
      <c r="A65" s="35" t="s">
        <v>123</v>
      </c>
      <c r="B65" s="35" t="s">
        <v>124</v>
      </c>
    </row>
    <row r="66" spans="1:2" x14ac:dyDescent="0.2">
      <c r="A66" s="34" t="s">
        <v>20</v>
      </c>
      <c r="B66" s="56">
        <v>15</v>
      </c>
    </row>
    <row r="67" spans="1:2" x14ac:dyDescent="0.2">
      <c r="A67" s="34" t="s">
        <v>23</v>
      </c>
      <c r="B67" s="56">
        <v>60</v>
      </c>
    </row>
    <row r="68" spans="1:2" x14ac:dyDescent="0.2">
      <c r="A68" s="34" t="s">
        <v>26</v>
      </c>
      <c r="B68" s="56">
        <v>20</v>
      </c>
    </row>
    <row r="69" spans="1:2" x14ac:dyDescent="0.2">
      <c r="A69" s="34" t="s">
        <v>125</v>
      </c>
      <c r="B69" s="56">
        <v>15</v>
      </c>
    </row>
    <row r="70" spans="1:2" x14ac:dyDescent="0.2">
      <c r="A70" s="34"/>
      <c r="B70" s="56" t="s">
        <v>126</v>
      </c>
    </row>
  </sheetData>
  <mergeCells count="75">
    <mergeCell ref="D61:E61"/>
    <mergeCell ref="A36:A41"/>
    <mergeCell ref="A42:A56"/>
    <mergeCell ref="A57:A61"/>
    <mergeCell ref="D35:E35"/>
    <mergeCell ref="B55:C55"/>
    <mergeCell ref="B56:C56"/>
    <mergeCell ref="B57:C57"/>
    <mergeCell ref="B58:C58"/>
    <mergeCell ref="B59:C59"/>
    <mergeCell ref="B60:C60"/>
    <mergeCell ref="B61:C61"/>
    <mergeCell ref="D56:E56"/>
    <mergeCell ref="D57:E57"/>
    <mergeCell ref="D58:E58"/>
    <mergeCell ref="D59:E59"/>
    <mergeCell ref="D50:E50"/>
    <mergeCell ref="D60:E60"/>
    <mergeCell ref="D51:E51"/>
    <mergeCell ref="D52:E52"/>
    <mergeCell ref="D53:E53"/>
    <mergeCell ref="D54:E54"/>
    <mergeCell ref="D55:E55"/>
    <mergeCell ref="B53:C53"/>
    <mergeCell ref="B54:C54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9:C39"/>
    <mergeCell ref="B35:C35"/>
    <mergeCell ref="B40:C40"/>
    <mergeCell ref="B41:C41"/>
    <mergeCell ref="B42:C42"/>
    <mergeCell ref="G10:G11"/>
    <mergeCell ref="H10:H11"/>
    <mergeCell ref="B36:C36"/>
    <mergeCell ref="B37:C37"/>
    <mergeCell ref="B38:C38"/>
    <mergeCell ref="A1:L1"/>
    <mergeCell ref="A9:L9"/>
    <mergeCell ref="K10:K11"/>
    <mergeCell ref="K12:K17"/>
    <mergeCell ref="L10:L11"/>
    <mergeCell ref="L12:L17"/>
    <mergeCell ref="F2:F4"/>
    <mergeCell ref="J2:L5"/>
    <mergeCell ref="I10:I11"/>
    <mergeCell ref="J10:J11"/>
    <mergeCell ref="A10:A11"/>
    <mergeCell ref="B10:B11"/>
    <mergeCell ref="C10:C11"/>
    <mergeCell ref="D10:D11"/>
    <mergeCell ref="E10:E11"/>
    <mergeCell ref="F10:F11"/>
  </mergeCells>
  <dataValidations count="1">
    <dataValidation type="list" allowBlank="1" showInputMessage="1" showErrorMessage="1" sqref="C12:C29" xr:uid="{1C31586F-58F3-4D15-8411-E683FF6C5908}">
      <formula1>$A$66:$A$70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F296A300D984CA10EAA1F3981FDE0" ma:contentTypeVersion="19" ma:contentTypeDescription="Create a new document." ma:contentTypeScope="" ma:versionID="37490fc19d0656a78a5fb5366a1e8b6b">
  <xsd:schema xmlns:xsd="http://www.w3.org/2001/XMLSchema" xmlns:xs="http://www.w3.org/2001/XMLSchema" xmlns:p="http://schemas.microsoft.com/office/2006/metadata/properties" xmlns:ns1="http://schemas.microsoft.com/sharepoint/v3" xmlns:ns2="f3eb65d2-d31d-4be2-9cd0-6e6d61e4c23b" xmlns:ns3="8cb79dc6-1aea-44af-8667-137034cf3512" targetNamespace="http://schemas.microsoft.com/office/2006/metadata/properties" ma:root="true" ma:fieldsID="83639a46bdce4fde61adc5da280cff74" ns1:_="" ns2:_="" ns3:_="">
    <xsd:import namespace="http://schemas.microsoft.com/sharepoint/v3"/>
    <xsd:import namespace="f3eb65d2-d31d-4be2-9cd0-6e6d61e4c23b"/>
    <xsd:import namespace="8cb79dc6-1aea-44af-8667-137034cf35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b65d2-d31d-4be2-9cd0-6e6d61e4c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79dc6-1aea-44af-8667-137034cf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336da2-89b8-4279-a7f1-bd940b6aae71}" ma:internalName="TaxCatchAll" ma:showField="CatchAllData" ma:web="8cb79dc6-1aea-44af-8667-137034cf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3eb65d2-d31d-4be2-9cd0-6e6d61e4c23b">
      <Terms xmlns="http://schemas.microsoft.com/office/infopath/2007/PartnerControls"/>
    </lcf76f155ced4ddcb4097134ff3c332f>
    <TaxCatchAll xmlns="8cb79dc6-1aea-44af-8667-137034cf35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D41F81-A499-4762-A8E9-C6F6FF34E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eb65d2-d31d-4be2-9cd0-6e6d61e4c23b"/>
    <ds:schemaRef ds:uri="8cb79dc6-1aea-44af-8667-137034cf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5710D9-F317-4907-A2C3-365D6F30254C}">
  <ds:schemaRefs>
    <ds:schemaRef ds:uri="8cb79dc6-1aea-44af-8667-137034cf3512"/>
    <ds:schemaRef ds:uri="f3eb65d2-d31d-4be2-9cd0-6e6d61e4c23b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28F70A-55F5-4695-A2CD-D7184F5719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Nickerson</dc:creator>
  <cp:lastModifiedBy>Baird, Leah (ECY)</cp:lastModifiedBy>
  <dcterms:created xsi:type="dcterms:W3CDTF">2025-07-08T18:45:01Z</dcterms:created>
  <dcterms:modified xsi:type="dcterms:W3CDTF">2025-09-05T16:42:42Z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0x010100F00F296A300D984CA10EAA1F3981FDE0</vt:lpwstr>
  </property>
</Properties>
</file>